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6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ƯƠNG KẾ TOÁN BIÊN GIANG\Năm 2024\Công khai KTXH 2024\"/>
    </mc:Choice>
  </mc:AlternateContent>
  <xr:revisionPtr revIDLastSave="0" documentId="13_ncr:1_{4FD619AE-9A99-4175-A0F9-8F81AF79CAC8}" xr6:coauthVersionLast="36" xr6:coauthVersionMax="36" xr10:uidLastSave="{00000000-0000-0000-0000-000000000000}"/>
  <bookViews>
    <workbookView xWindow="0" yWindow="0" windowWidth="20610" windowHeight="11040" xr2:uid="{00000000-000D-0000-FFFF-FFFF00000000}"/>
  </bookViews>
  <sheets>
    <sheet name="Công khai Q1-2024" sheetId="20" r:id="rId1"/>
  </sheets>
  <externalReferences>
    <externalReference r:id="rId2"/>
  </externalReferences>
  <definedNames>
    <definedName name="_xlnm.Print_Titles" localSheetId="0">'Công khai Q1-2024'!$8:$9</definedName>
  </definedNames>
  <calcPr calcId="191029"/>
</workbook>
</file>

<file path=xl/calcChain.xml><?xml version="1.0" encoding="utf-8"?>
<calcChain xmlns="http://schemas.openxmlformats.org/spreadsheetml/2006/main">
  <c r="I10" i="20" l="1"/>
  <c r="F52" i="20"/>
  <c r="I52" i="20"/>
  <c r="I46" i="20"/>
  <c r="F44" i="20"/>
  <c r="I42" i="20"/>
  <c r="I12" i="20"/>
  <c r="I13" i="20"/>
  <c r="I14" i="20"/>
  <c r="I15" i="20"/>
  <c r="I16" i="20"/>
  <c r="I17" i="20"/>
  <c r="I18" i="20"/>
  <c r="I19" i="20"/>
  <c r="I20" i="20"/>
  <c r="I21" i="20"/>
  <c r="I22" i="20"/>
  <c r="I23" i="20"/>
  <c r="I24" i="20"/>
  <c r="I25" i="20"/>
  <c r="I26" i="20"/>
  <c r="I27" i="20"/>
  <c r="I28" i="20"/>
  <c r="I35" i="20"/>
  <c r="I37" i="20"/>
  <c r="I39" i="20"/>
  <c r="I45" i="20"/>
  <c r="I50" i="20"/>
  <c r="I51" i="20"/>
  <c r="I53" i="20"/>
  <c r="I55" i="20"/>
  <c r="I56" i="20"/>
  <c r="I57" i="20"/>
  <c r="I58" i="20"/>
  <c r="I59" i="20"/>
  <c r="I60" i="20"/>
  <c r="I61" i="20"/>
  <c r="I62" i="20"/>
  <c r="I63" i="20"/>
  <c r="I64" i="20"/>
  <c r="I11" i="20"/>
  <c r="C23" i="20" l="1"/>
  <c r="D28" i="20"/>
  <c r="C28" i="20"/>
  <c r="D29" i="20"/>
  <c r="C29" i="20"/>
  <c r="C24" i="20"/>
  <c r="C22" i="20"/>
  <c r="C20" i="20"/>
  <c r="C18" i="20"/>
  <c r="C17" i="20"/>
  <c r="C15" i="20"/>
  <c r="C14" i="20"/>
  <c r="C13" i="20"/>
  <c r="C12" i="20"/>
  <c r="F22" i="20" l="1"/>
  <c r="F54" i="20"/>
  <c r="F48" i="20"/>
  <c r="F20" i="20"/>
  <c r="F18" i="20"/>
  <c r="F15" i="20"/>
  <c r="F13" i="20"/>
  <c r="F12" i="20"/>
  <c r="F36" i="20" l="1"/>
  <c r="F32" i="20"/>
  <c r="F27" i="20"/>
  <c r="F28" i="20"/>
  <c r="C16" i="20" l="1"/>
  <c r="C11" i="20"/>
  <c r="C10" i="20" l="1"/>
  <c r="D42" i="20"/>
  <c r="F42" i="20" s="1"/>
  <c r="D26" i="20"/>
  <c r="C26" i="20"/>
  <c r="D58" i="20"/>
  <c r="C42" i="20"/>
  <c r="D38" i="20"/>
  <c r="C38" i="20"/>
  <c r="D34" i="20"/>
  <c r="F34" i="20" s="1"/>
  <c r="C34" i="20"/>
  <c r="D30" i="20"/>
  <c r="F30" i="20" s="1"/>
  <c r="C30" i="20"/>
  <c r="F26" i="20" l="1"/>
  <c r="E22" i="20" l="1"/>
  <c r="D16" i="20"/>
  <c r="F16" i="20" s="1"/>
  <c r="D11" i="20" l="1"/>
  <c r="E13" i="20"/>
  <c r="E14" i="20"/>
  <c r="E15" i="20"/>
  <c r="E17" i="20"/>
  <c r="E18" i="20"/>
  <c r="E20" i="20"/>
  <c r="E24" i="20"/>
  <c r="E32" i="20"/>
  <c r="E36" i="20"/>
  <c r="E48" i="20"/>
  <c r="E51" i="20"/>
  <c r="E54" i="20"/>
  <c r="E57" i="20"/>
  <c r="E60" i="20"/>
  <c r="D61" i="20"/>
  <c r="D55" i="20"/>
  <c r="D52" i="20"/>
  <c r="D49" i="20"/>
  <c r="D46" i="20"/>
  <c r="E44" i="20"/>
  <c r="E41" i="20"/>
  <c r="E28" i="20"/>
  <c r="C58" i="20"/>
  <c r="E58" i="20" s="1"/>
  <c r="C55" i="20"/>
  <c r="C52" i="20"/>
  <c r="C49" i="20"/>
  <c r="C46" i="20"/>
  <c r="E16" i="20"/>
  <c r="E49" i="20" l="1"/>
  <c r="F46" i="20"/>
  <c r="D25" i="20"/>
  <c r="F25" i="20" s="1"/>
  <c r="D10" i="20"/>
  <c r="F10" i="20" s="1"/>
  <c r="F11" i="20"/>
  <c r="C21" i="20"/>
  <c r="E30" i="20"/>
  <c r="E55" i="20"/>
  <c r="E52" i="20"/>
  <c r="E46" i="20"/>
  <c r="E42" i="20"/>
  <c r="E38" i="20"/>
  <c r="E34" i="20"/>
  <c r="E27" i="20"/>
  <c r="D23" i="20" l="1"/>
  <c r="F23" i="20" s="1"/>
  <c r="E25" i="20"/>
  <c r="E26" i="20"/>
  <c r="D21" i="20" l="1"/>
  <c r="F21" i="20" s="1"/>
  <c r="E23" i="20"/>
  <c r="E21" i="20" l="1"/>
  <c r="E12" i="20" l="1"/>
  <c r="E10" i="20" l="1"/>
  <c r="E11" i="20"/>
</calcChain>
</file>

<file path=xl/sharedStrings.xml><?xml version="1.0" encoding="utf-8"?>
<sst xmlns="http://schemas.openxmlformats.org/spreadsheetml/2006/main" count="106" uniqueCount="80">
  <si>
    <t>I</t>
  </si>
  <si>
    <t>II</t>
  </si>
  <si>
    <t>III</t>
  </si>
  <si>
    <t>Nội dung</t>
  </si>
  <si>
    <t xml:space="preserve">Số 
TT </t>
  </si>
  <si>
    <t>Chi sự nghiệp thể dục thể thao</t>
  </si>
  <si>
    <t>Chi sự nghiệp bảo vệ môi trường</t>
  </si>
  <si>
    <t>So sánh (%)</t>
  </si>
  <si>
    <t>Dự toán</t>
  </si>
  <si>
    <t>Cùng kỳ 
năm trước</t>
  </si>
  <si>
    <t>Tổng số thu, chi, nộp ngân sách phí, lệ phí</t>
  </si>
  <si>
    <t>1.1</t>
  </si>
  <si>
    <t>1.2</t>
  </si>
  <si>
    <t>2.1</t>
  </si>
  <si>
    <t xml:space="preserve"> Kinh phí nhiệm vụ thường xuyên</t>
  </si>
  <si>
    <t>2.2</t>
  </si>
  <si>
    <t xml:space="preserve"> Kinh phí thực hiện chế độ tự chủ </t>
  </si>
  <si>
    <t xml:space="preserve">Kinh phí không thực hiện chế độ tự chủ </t>
  </si>
  <si>
    <t>3.1</t>
  </si>
  <si>
    <t>3.2</t>
  </si>
  <si>
    <t>2.3</t>
  </si>
  <si>
    <t xml:space="preserve">Kinh phí nhiệm vụ không thường xuyên </t>
  </si>
  <si>
    <t xml:space="preserve">Chi sự nghiệp y tế, dân số và gia đình </t>
  </si>
  <si>
    <t>4.1</t>
  </si>
  <si>
    <t>4.2</t>
  </si>
  <si>
    <t xml:space="preserve">Chi bảo đảm xã hội  </t>
  </si>
  <si>
    <t>5.1</t>
  </si>
  <si>
    <t>5.2</t>
  </si>
  <si>
    <t>6.1</t>
  </si>
  <si>
    <t>6.2</t>
  </si>
  <si>
    <t>7.1</t>
  </si>
  <si>
    <t>7.2</t>
  </si>
  <si>
    <t xml:space="preserve">Chi sự nghiệp văn hóa thông tin  </t>
  </si>
  <si>
    <t>8.1</t>
  </si>
  <si>
    <t>8.2</t>
  </si>
  <si>
    <t>Chi sự nghiệp phát thanh, truyền hình, thông tấn</t>
  </si>
  <si>
    <t>9.1</t>
  </si>
  <si>
    <t>9.2</t>
  </si>
  <si>
    <t>10.1</t>
  </si>
  <si>
    <t>10.2</t>
  </si>
  <si>
    <t xml:space="preserve">Chi hoạt động kinh tế </t>
  </si>
  <si>
    <t xml:space="preserve"> Biểu số 3 - Ban hành kèm theo Thông tư số 61/2017/TT-BTC ngày 15 tháng 6 năm 2017 của Bộ Tài chính</t>
  </si>
  <si>
    <t>ĐV tính: Đồng</t>
  </si>
  <si>
    <t xml:space="preserve"> Chương: 799</t>
  </si>
  <si>
    <t>Nguồn vốn viện trợ</t>
  </si>
  <si>
    <t>Nguồn vay nợ nước ngoài</t>
  </si>
  <si>
    <t>Thuế sử dụng đất phi nông nghiệp khối hộ</t>
  </si>
  <si>
    <t>Thu khác ngân sách</t>
  </si>
  <si>
    <t>Dự toán giao đơn vị thu nộp ngân sách</t>
  </si>
  <si>
    <t>Phí, lệ phí</t>
  </si>
  <si>
    <t>Giao phối hợp với Chi cụ Thuế thu</t>
  </si>
  <si>
    <t>Lệ phí môn bài</t>
  </si>
  <si>
    <t>Thuế GTGT</t>
  </si>
  <si>
    <t>Thuế TTĐB</t>
  </si>
  <si>
    <t>Thuế thu nhập cá nhân</t>
  </si>
  <si>
    <t>1.3</t>
  </si>
  <si>
    <t>2.4</t>
  </si>
  <si>
    <t xml:space="preserve">  Đơn vị: UBND PHƯỜNG BIÊN GIANG</t>
  </si>
  <si>
    <t>Thu từ hoa lợi công sản, đất công ích</t>
  </si>
  <si>
    <t>Chi quốc phòng</t>
  </si>
  <si>
    <t>Chi an ninh</t>
  </si>
  <si>
    <t>- Trong đó tiết kiệm chi thường xuyên 10%</t>
  </si>
  <si>
    <t>11.1</t>
  </si>
  <si>
    <t>Chi quản lý hành chính (UBND, Đảng, đoàn thể, tổ chức chính trị xã hội)</t>
  </si>
  <si>
    <t>Chi khác ngân sách</t>
  </si>
  <si>
    <t>Kinh phí cải cách tiền lương</t>
  </si>
  <si>
    <t>3.3</t>
  </si>
  <si>
    <t>5.3</t>
  </si>
  <si>
    <t>Tổng dự toán chi</t>
  </si>
  <si>
    <t>- Dự toán chi ngân sách (đã trừ tiết kiệm)</t>
  </si>
  <si>
    <t>a. Nguồn thu được để lại đơn vị</t>
  </si>
  <si>
    <t>b.Dự toán chi ngân sách nhà nước</t>
  </si>
  <si>
    <t>4.3</t>
  </si>
  <si>
    <t>Kinh phí y tế dự phòng</t>
  </si>
  <si>
    <t>Kinh phí thực hiện cải cách tiền lương</t>
  </si>
  <si>
    <t>ĐÁNH GIÁ THỰC HIỆN DỰ TOÁN THU- CHI NGÂN SÁCH  QUÝ I/2024</t>
  </si>
  <si>
    <t>Dự toán năm 2024</t>
  </si>
  <si>
    <t>Ước thực hiện quý I/2024</t>
  </si>
  <si>
    <t>Năm trước</t>
  </si>
  <si>
    <t>(Theo Thông báo số 96/TB-UBND ngày  08/04/2024 của UBND phường Biên Giang)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</si>
</sst>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_-;\-* #,##0_-;_-* &quot;-&quot;??_-;_-@_-"/>
  </numFmts>
  <fonts count="30" x14ac:knownFonts="1">
    <font>
      <sz val="11"/>
      <color theme="1"/>
      <name val="Calibri"/>
      <family val="2"/>
      <charset val="163"/>
      <scheme val="minor"/>
    </font>
    <font>
      <sz val="14"/>
      <color theme="1"/>
      <name val="Cambria"/>
      <family val="1"/>
      <charset val="163"/>
      <scheme val="major"/>
    </font>
    <font>
      <sz val="12"/>
      <color theme="1"/>
      <name val="Arial"/>
      <family val="2"/>
      <charset val="163"/>
    </font>
    <font>
      <b/>
      <sz val="12"/>
      <color theme="1"/>
      <name val="Times New Roman"/>
      <family val="1"/>
      <charset val="163"/>
    </font>
    <font>
      <sz val="12"/>
      <color theme="1"/>
      <name val="Times New Roman"/>
      <family val="1"/>
      <charset val="163"/>
    </font>
    <font>
      <i/>
      <sz val="12"/>
      <color theme="1"/>
      <name val="Times New Roman"/>
      <family val="1"/>
      <charset val="163"/>
    </font>
    <font>
      <sz val="12"/>
      <color theme="1"/>
      <name val=".VnTime"/>
      <family val="2"/>
    </font>
    <font>
      <i/>
      <sz val="12"/>
      <color theme="1"/>
      <name val=".VnTime"/>
      <family val="2"/>
    </font>
    <font>
      <sz val="10"/>
      <name val="Arial"/>
      <family val="2"/>
    </font>
    <font>
      <i/>
      <sz val="11"/>
      <color theme="1"/>
      <name val="Cambria"/>
      <family val="1"/>
      <charset val="163"/>
      <scheme val="major"/>
    </font>
    <font>
      <sz val="11"/>
      <color theme="1"/>
      <name val="Calibri"/>
      <family val="2"/>
      <charset val="163"/>
      <scheme val="minor"/>
    </font>
    <font>
      <sz val="10"/>
      <color theme="1"/>
      <name val="Times New Roman"/>
      <family val="1"/>
      <charset val="163"/>
    </font>
    <font>
      <sz val="10"/>
      <color theme="1"/>
      <name val="Cambria"/>
      <family val="1"/>
      <charset val="163"/>
      <scheme val="major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i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3"/>
      <color theme="1"/>
      <name val="Times New Roman"/>
      <family val="1"/>
      <charset val="163"/>
    </font>
    <font>
      <sz val="13"/>
      <color theme="1"/>
      <name val="Times New Roman"/>
      <family val="1"/>
      <charset val="163"/>
    </font>
    <font>
      <b/>
      <sz val="13"/>
      <color theme="1"/>
      <name val="Times New Roman"/>
      <family val="1"/>
    </font>
    <font>
      <b/>
      <sz val="13"/>
      <name val="Times New Roman"/>
      <family val="1"/>
      <charset val="163"/>
    </font>
    <font>
      <i/>
      <sz val="13"/>
      <color theme="1"/>
      <name val="Times New Roman"/>
      <family val="1"/>
    </font>
    <font>
      <b/>
      <sz val="10"/>
      <color theme="1"/>
      <name val=".VnTime"/>
      <family val="2"/>
    </font>
    <font>
      <b/>
      <sz val="14"/>
      <color theme="1"/>
      <name val="Cambria"/>
      <family val="1"/>
      <charset val="163"/>
      <scheme val="maj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i/>
      <sz val="12"/>
      <color theme="1"/>
      <name val="Times New Roman"/>
      <family val="1"/>
    </font>
    <font>
      <sz val="12"/>
      <color theme="1"/>
      <name val="Times New Roman"/>
      <family val="1"/>
    </font>
    <font>
      <sz val="14"/>
      <color theme="0"/>
      <name val="Cambria"/>
      <family val="1"/>
      <charset val="163"/>
      <scheme val="major"/>
    </font>
    <font>
      <b/>
      <sz val="10"/>
      <color theme="1"/>
      <name val="Cambria"/>
      <family val="1"/>
      <scheme val="maj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164" fontId="10" fillId="0" borderId="0" applyFont="0" applyFill="0" applyBorder="0" applyAlignment="0" applyProtection="0"/>
  </cellStyleXfs>
  <cellXfs count="72">
    <xf numFmtId="0" fontId="0" fillId="0" borderId="0" xfId="0"/>
    <xf numFmtId="0" fontId="1" fillId="0" borderId="0" xfId="0" applyFont="1"/>
    <xf numFmtId="0" fontId="4" fillId="0" borderId="0" xfId="0" applyFont="1"/>
    <xf numFmtId="0" fontId="6" fillId="0" borderId="0" xfId="0" applyFont="1"/>
    <xf numFmtId="0" fontId="2" fillId="0" borderId="0" xfId="0" applyFont="1"/>
    <xf numFmtId="0" fontId="5" fillId="0" borderId="0" xfId="0" applyFont="1"/>
    <xf numFmtId="0" fontId="4" fillId="0" borderId="1" xfId="0" applyFont="1" applyBorder="1" applyAlignment="1">
      <alignment horizontal="center"/>
    </xf>
    <xf numFmtId="0" fontId="7" fillId="0" borderId="0" xfId="0" applyFont="1" applyAlignment="1"/>
    <xf numFmtId="0" fontId="7" fillId="0" borderId="0" xfId="0" applyFont="1" applyBorder="1" applyAlignment="1">
      <alignment horizontal="center"/>
    </xf>
    <xf numFmtId="0" fontId="1" fillId="0" borderId="1" xfId="0" applyFont="1" applyBorder="1"/>
    <xf numFmtId="0" fontId="4" fillId="0" borderId="0" xfId="0" applyFont="1" applyAlignment="1"/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wrapText="1"/>
    </xf>
    <xf numFmtId="165" fontId="11" fillId="0" borderId="1" xfId="2" applyNumberFormat="1" applyFont="1" applyBorder="1"/>
    <xf numFmtId="165" fontId="11" fillId="0" borderId="1" xfId="2" applyNumberFormat="1" applyFont="1" applyBorder="1" applyAlignment="1">
      <alignment horizontal="justify" vertical="top" wrapText="1"/>
    </xf>
    <xf numFmtId="165" fontId="12" fillId="0" borderId="1" xfId="2" applyNumberFormat="1" applyFont="1" applyBorder="1"/>
    <xf numFmtId="0" fontId="13" fillId="0" borderId="1" xfId="0" applyFont="1" applyBorder="1" applyAlignment="1">
      <alignment wrapText="1"/>
    </xf>
    <xf numFmtId="165" fontId="15" fillId="0" borderId="1" xfId="2" applyNumberFormat="1" applyFont="1" applyBorder="1" applyAlignment="1">
      <alignment horizontal="center"/>
    </xf>
    <xf numFmtId="0" fontId="3" fillId="0" borderId="0" xfId="0" applyFont="1"/>
    <xf numFmtId="165" fontId="16" fillId="0" borderId="1" xfId="2" applyNumberFormat="1" applyFont="1" applyBorder="1" applyAlignment="1">
      <alignment vertical="top" wrapText="1"/>
    </xf>
    <xf numFmtId="0" fontId="18" fillId="0" borderId="1" xfId="0" applyFont="1" applyBorder="1" applyAlignment="1">
      <alignment wrapText="1"/>
    </xf>
    <xf numFmtId="0" fontId="19" fillId="0" borderId="1" xfId="0" applyFont="1" applyBorder="1" applyAlignment="1">
      <alignment wrapText="1"/>
    </xf>
    <xf numFmtId="0" fontId="17" fillId="0" borderId="1" xfId="0" applyFont="1" applyBorder="1" applyAlignment="1">
      <alignment wrapText="1"/>
    </xf>
    <xf numFmtId="0" fontId="17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1" fillId="0" borderId="1" xfId="0" quotePrefix="1" applyFont="1" applyBorder="1" applyAlignment="1">
      <alignment wrapText="1"/>
    </xf>
    <xf numFmtId="0" fontId="3" fillId="0" borderId="0" xfId="0" applyFont="1"/>
    <xf numFmtId="0" fontId="3" fillId="0" borderId="1" xfId="0" applyFont="1" applyBorder="1" applyAlignment="1">
      <alignment horizontal="center"/>
    </xf>
    <xf numFmtId="165" fontId="14" fillId="0" borderId="1" xfId="2" applyNumberFormat="1" applyFont="1" applyBorder="1" applyAlignment="1">
      <alignment vertical="top" wrapText="1"/>
    </xf>
    <xf numFmtId="165" fontId="14" fillId="0" borderId="1" xfId="2" applyNumberFormat="1" applyFont="1" applyBorder="1"/>
    <xf numFmtId="165" fontId="16" fillId="0" borderId="1" xfId="2" applyNumberFormat="1" applyFont="1" applyBorder="1"/>
    <xf numFmtId="165" fontId="12" fillId="0" borderId="1" xfId="2" applyNumberFormat="1" applyFont="1" applyBorder="1" applyAlignment="1"/>
    <xf numFmtId="165" fontId="22" fillId="0" borderId="1" xfId="2" applyNumberFormat="1" applyFont="1" applyBorder="1" applyAlignment="1"/>
    <xf numFmtId="0" fontId="3" fillId="0" borderId="1" xfId="0" applyFont="1" applyBorder="1" applyAlignment="1">
      <alignment wrapText="1"/>
    </xf>
    <xf numFmtId="0" fontId="23" fillId="0" borderId="0" xfId="0" applyFont="1"/>
    <xf numFmtId="0" fontId="13" fillId="0" borderId="1" xfId="0" applyFont="1" applyBorder="1" applyAlignment="1">
      <alignment horizontal="center"/>
    </xf>
    <xf numFmtId="165" fontId="16" fillId="0" borderId="1" xfId="2" applyNumberFormat="1" applyFont="1" applyBorder="1" applyAlignment="1">
      <alignment horizontal="center" vertical="top" wrapText="1"/>
    </xf>
    <xf numFmtId="165" fontId="16" fillId="0" borderId="1" xfId="2" applyNumberFormat="1" applyFont="1" applyBorder="1" applyAlignment="1">
      <alignment horizontal="justify" vertical="top" wrapText="1"/>
    </xf>
    <xf numFmtId="165" fontId="14" fillId="0" borderId="1" xfId="2" applyNumberFormat="1" applyFont="1" applyBorder="1" applyAlignment="1">
      <alignment horizontal="justify" vertical="top" wrapText="1"/>
    </xf>
    <xf numFmtId="165" fontId="24" fillId="0" borderId="1" xfId="2" applyNumberFormat="1" applyFont="1" applyBorder="1"/>
    <xf numFmtId="165" fontId="25" fillId="0" borderId="1" xfId="2" applyNumberFormat="1" applyFont="1" applyBorder="1"/>
    <xf numFmtId="0" fontId="3" fillId="0" borderId="0" xfId="0" applyFont="1"/>
    <xf numFmtId="0" fontId="3" fillId="0" borderId="1" xfId="0" applyFont="1" applyBorder="1" applyAlignment="1">
      <alignment horizontal="center"/>
    </xf>
    <xf numFmtId="0" fontId="17" fillId="0" borderId="1" xfId="0" quotePrefix="1" applyFont="1" applyBorder="1" applyAlignment="1">
      <alignment wrapText="1"/>
    </xf>
    <xf numFmtId="165" fontId="24" fillId="0" borderId="1" xfId="2" applyNumberFormat="1" applyFont="1" applyBorder="1" applyAlignment="1">
      <alignment horizontal="right" vertical="top" wrapText="1"/>
    </xf>
    <xf numFmtId="165" fontId="13" fillId="0" borderId="1" xfId="2" applyNumberFormat="1" applyFont="1" applyBorder="1"/>
    <xf numFmtId="0" fontId="27" fillId="0" borderId="1" xfId="0" applyFont="1" applyBorder="1" applyAlignment="1">
      <alignment horizontal="center"/>
    </xf>
    <xf numFmtId="165" fontId="24" fillId="0" borderId="1" xfId="2" applyNumberFormat="1" applyFont="1" applyBorder="1" applyAlignment="1">
      <alignment vertical="top" wrapText="1"/>
    </xf>
    <xf numFmtId="0" fontId="3" fillId="0" borderId="1" xfId="0" applyFont="1" applyBorder="1" applyAlignment="1">
      <alignment horizontal="center" vertical="center" wrapText="1"/>
    </xf>
    <xf numFmtId="165" fontId="1" fillId="0" borderId="0" xfId="0" applyNumberFormat="1" applyFont="1"/>
    <xf numFmtId="0" fontId="4" fillId="0" borderId="0" xfId="0" applyFont="1" applyAlignment="1">
      <alignment horizontal="center"/>
    </xf>
    <xf numFmtId="165" fontId="23" fillId="0" borderId="0" xfId="0" applyNumberFormat="1" applyFont="1"/>
    <xf numFmtId="165" fontId="14" fillId="0" borderId="1" xfId="2" applyNumberFormat="1" applyFont="1" applyBorder="1" applyAlignment="1">
      <alignment horizontal="center"/>
    </xf>
    <xf numFmtId="165" fontId="29" fillId="0" borderId="1" xfId="2" applyNumberFormat="1" applyFont="1" applyBorder="1" applyAlignment="1"/>
    <xf numFmtId="165" fontId="28" fillId="0" borderId="0" xfId="2" applyNumberFormat="1" applyFont="1"/>
    <xf numFmtId="0" fontId="9" fillId="0" borderId="0" xfId="0" applyFont="1" applyAlignment="1">
      <alignment horizontal="center" wrapText="1"/>
    </xf>
    <xf numFmtId="0" fontId="3" fillId="0" borderId="0" xfId="0" applyFont="1"/>
    <xf numFmtId="0" fontId="3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</cellXfs>
  <cellStyles count="3">
    <cellStyle name="Comma" xfId="2" builtinId="3"/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&#431;&#416;NG%20K&#7870;%20TO&#193;N%20BI&#202;N%20GIANG/N&#259;m%202023/Q&#272;%20giao%20ch&#7881;%20ti&#234;u%20KTXH%202023/QT-M&#7851;u%20bi&#7875;u%20theo%20TT61%202023%20m&#7899;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eu 1"/>
      <sheetName val="6 tháng cuối năm 2021"/>
      <sheetName val="Công khai DT"/>
      <sheetName val="Công khai Q1"/>
      <sheetName val="Công khai Q2"/>
      <sheetName val="Công khai 6 tháng đầu"/>
      <sheetName val="Công khai quý III"/>
      <sheetName val="B3-6 tháng"/>
      <sheetName val="Quỹ III2021"/>
      <sheetName val="B3- quý 3"/>
      <sheetName val="B3- quý 4-2022"/>
      <sheetName val="Bieu 4"/>
      <sheetName val="Bieu 4 6 t cuối"/>
      <sheetName val="Bieu 5"/>
      <sheetName val="Bieu 6"/>
      <sheetName val="Bieu 7"/>
      <sheetName val="Bieu 8"/>
      <sheetName val="Bieu 9"/>
      <sheetName val="Bieu 10"/>
    </sheetNames>
    <sheetDataSet>
      <sheetData sheetId="0"/>
      <sheetData sheetId="1"/>
      <sheetData sheetId="2"/>
      <sheetData sheetId="3">
        <row r="10">
          <cell r="D10">
            <v>965345000</v>
          </cell>
        </row>
        <row r="11">
          <cell r="D11">
            <v>81345000</v>
          </cell>
        </row>
        <row r="12">
          <cell r="D12">
            <v>15976000</v>
          </cell>
        </row>
        <row r="13">
          <cell r="D13">
            <v>9761000</v>
          </cell>
        </row>
        <row r="14">
          <cell r="D14">
            <v>49358000</v>
          </cell>
        </row>
        <row r="15">
          <cell r="D15">
            <v>6250000</v>
          </cell>
        </row>
        <row r="16">
          <cell r="D16">
            <v>884000000</v>
          </cell>
        </row>
        <row r="17">
          <cell r="D17">
            <v>26000000</v>
          </cell>
        </row>
        <row r="18">
          <cell r="D18">
            <v>569000000</v>
          </cell>
        </row>
        <row r="20">
          <cell r="D20">
            <v>289000000</v>
          </cell>
        </row>
        <row r="21">
          <cell r="D21">
            <v>1338950097</v>
          </cell>
        </row>
        <row r="22">
          <cell r="D22">
            <v>10104000</v>
          </cell>
        </row>
        <row r="23">
          <cell r="D23">
            <v>1328846097</v>
          </cell>
        </row>
        <row r="25">
          <cell r="D25">
            <v>1328846097</v>
          </cell>
        </row>
        <row r="26">
          <cell r="D26">
            <v>959507257</v>
          </cell>
        </row>
        <row r="27">
          <cell r="D27">
            <v>578747157</v>
          </cell>
        </row>
        <row r="28">
          <cell r="D28">
            <v>380760100</v>
          </cell>
        </row>
        <row r="35">
          <cell r="D35">
            <v>0</v>
          </cell>
        </row>
        <row r="50">
          <cell r="D50">
            <v>0</v>
          </cell>
        </row>
        <row r="56">
          <cell r="D56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64"/>
  <sheetViews>
    <sheetView tabSelected="1" workbookViewId="0">
      <pane ySplit="9" topLeftCell="A49" activePane="bottomLeft" state="frozen"/>
      <selection pane="bottomLeft" activeCell="C8" sqref="C8:C9"/>
    </sheetView>
  </sheetViews>
  <sheetFormatPr defaultColWidth="9" defaultRowHeight="18" x14ac:dyDescent="0.25"/>
  <cols>
    <col min="1" max="1" width="4.42578125" style="1" customWidth="1"/>
    <col min="2" max="2" width="44.5703125" style="1" customWidth="1"/>
    <col min="3" max="3" width="19.140625" style="1" customWidth="1"/>
    <col min="4" max="4" width="16" style="1" customWidth="1"/>
    <col min="5" max="5" width="6.7109375" style="1" customWidth="1"/>
    <col min="6" max="6" width="9.85546875" style="1" customWidth="1"/>
    <col min="7" max="8" width="9" style="1"/>
    <col min="9" max="9" width="20.7109375" style="57" bestFit="1" customWidth="1"/>
    <col min="10" max="11" width="9" style="1"/>
    <col min="12" max="12" width="25.85546875" style="1" customWidth="1"/>
    <col min="13" max="19" width="9" style="1"/>
    <col min="20" max="20" width="18.5703125" style="1" bestFit="1" customWidth="1"/>
    <col min="21" max="16384" width="9" style="1"/>
  </cols>
  <sheetData>
    <row r="1" spans="1:20" ht="21.75" customHeight="1" x14ac:dyDescent="0.25">
      <c r="A1" s="58" t="s">
        <v>41</v>
      </c>
      <c r="B1" s="58"/>
      <c r="C1" s="58"/>
      <c r="D1" s="58"/>
      <c r="E1" s="58"/>
      <c r="F1" s="58"/>
      <c r="G1" s="4"/>
      <c r="H1" s="4"/>
    </row>
    <row r="2" spans="1:20" x14ac:dyDescent="0.25">
      <c r="A2" s="59" t="s">
        <v>57</v>
      </c>
      <c r="B2" s="59"/>
      <c r="C2" s="19"/>
      <c r="D2" s="4"/>
      <c r="E2" s="60"/>
      <c r="F2" s="60"/>
      <c r="G2" s="2"/>
      <c r="H2" s="2"/>
    </row>
    <row r="3" spans="1:20" x14ac:dyDescent="0.25">
      <c r="A3" s="59" t="s">
        <v>43</v>
      </c>
      <c r="B3" s="59"/>
      <c r="C3" s="11"/>
      <c r="D3" s="4"/>
      <c r="E3" s="4"/>
      <c r="F3" s="11"/>
      <c r="G3" s="2"/>
      <c r="H3" s="2"/>
      <c r="T3" s="52"/>
    </row>
    <row r="4" spans="1:20" x14ac:dyDescent="0.25">
      <c r="A4" s="60" t="s">
        <v>75</v>
      </c>
      <c r="B4" s="60"/>
      <c r="C4" s="60"/>
      <c r="D4" s="60"/>
      <c r="E4" s="60"/>
      <c r="F4" s="60"/>
      <c r="G4" s="2"/>
      <c r="H4" s="2"/>
    </row>
    <row r="5" spans="1:20" x14ac:dyDescent="0.25">
      <c r="A5" s="61" t="s">
        <v>79</v>
      </c>
      <c r="B5" s="62"/>
      <c r="C5" s="62"/>
      <c r="D5" s="62"/>
      <c r="E5" s="62"/>
      <c r="F5" s="62"/>
      <c r="G5" s="10"/>
      <c r="H5" s="2"/>
    </row>
    <row r="6" spans="1:20" x14ac:dyDescent="0.25">
      <c r="A6" s="62"/>
      <c r="B6" s="62"/>
      <c r="C6" s="62"/>
      <c r="D6" s="62"/>
      <c r="E6" s="62"/>
      <c r="F6" s="62"/>
      <c r="G6" s="10"/>
      <c r="H6" s="2"/>
    </row>
    <row r="7" spans="1:20" x14ac:dyDescent="0.25">
      <c r="A7" s="12"/>
      <c r="B7" s="12"/>
      <c r="C7" s="12"/>
      <c r="D7" s="53"/>
      <c r="E7" s="63" t="s">
        <v>42</v>
      </c>
      <c r="F7" s="63"/>
      <c r="G7" s="12"/>
      <c r="H7" s="2"/>
    </row>
    <row r="8" spans="1:20" ht="21.75" customHeight="1" x14ac:dyDescent="0.25">
      <c r="A8" s="64" t="s">
        <v>4</v>
      </c>
      <c r="B8" s="66" t="s">
        <v>3</v>
      </c>
      <c r="C8" s="68" t="s">
        <v>76</v>
      </c>
      <c r="D8" s="68" t="s">
        <v>77</v>
      </c>
      <c r="E8" s="70" t="s">
        <v>7</v>
      </c>
      <c r="F8" s="71"/>
      <c r="G8" s="2"/>
      <c r="H8" s="2"/>
    </row>
    <row r="9" spans="1:20" ht="53.25" customHeight="1" x14ac:dyDescent="0.25">
      <c r="A9" s="65"/>
      <c r="B9" s="67"/>
      <c r="C9" s="69"/>
      <c r="D9" s="69"/>
      <c r="E9" s="51" t="s">
        <v>8</v>
      </c>
      <c r="F9" s="13" t="s">
        <v>9</v>
      </c>
      <c r="G9" s="2"/>
      <c r="H9" s="2"/>
      <c r="I9" s="57" t="s">
        <v>78</v>
      </c>
    </row>
    <row r="10" spans="1:20" x14ac:dyDescent="0.25">
      <c r="A10" s="38" t="s">
        <v>0</v>
      </c>
      <c r="B10" s="17" t="s">
        <v>10</v>
      </c>
      <c r="C10" s="18" t="e">
        <f>+C11+C16</f>
        <v>#REF!</v>
      </c>
      <c r="D10" s="55">
        <f>+D11+D16</f>
        <v>425678000</v>
      </c>
      <c r="E10" s="18" t="e">
        <f>+D10*100/C10</f>
        <v>#REF!</v>
      </c>
      <c r="F10" s="18">
        <f>+D10*100/I10</f>
        <v>44.095944973040723</v>
      </c>
      <c r="G10" s="2"/>
      <c r="H10" s="2"/>
      <c r="I10" s="57">
        <f>+'[1]Công khai Q1'!$D10</f>
        <v>965345000</v>
      </c>
    </row>
    <row r="11" spans="1:20" x14ac:dyDescent="0.25">
      <c r="A11" s="6">
        <v>1</v>
      </c>
      <c r="B11" s="23" t="s">
        <v>48</v>
      </c>
      <c r="C11" s="31" t="e">
        <f>+C12+C13+C14+C15</f>
        <v>#REF!</v>
      </c>
      <c r="D11" s="31">
        <f>+D12+D13+D14+D15</f>
        <v>40678000</v>
      </c>
      <c r="E11" s="14" t="e">
        <f>+D11*100/C11</f>
        <v>#REF!</v>
      </c>
      <c r="F11" s="18">
        <f>+D11*100/I11</f>
        <v>50.006761325219742</v>
      </c>
      <c r="G11" s="2"/>
      <c r="H11" s="2"/>
      <c r="I11" s="57">
        <f>+'[1]Công khai Q1'!$D11</f>
        <v>81345000</v>
      </c>
    </row>
    <row r="12" spans="1:20" x14ac:dyDescent="0.25">
      <c r="A12" s="6" t="s">
        <v>11</v>
      </c>
      <c r="B12" s="21" t="s">
        <v>49</v>
      </c>
      <c r="C12" s="15" t="e">
        <f>+#REF!</f>
        <v>#REF!</v>
      </c>
      <c r="D12" s="14">
        <v>15877000</v>
      </c>
      <c r="E12" s="14" t="e">
        <f>+D12*100/C12</f>
        <v>#REF!</v>
      </c>
      <c r="F12" s="18">
        <f>+D12*100/I12</f>
        <v>99.380320480721082</v>
      </c>
      <c r="G12" s="2"/>
      <c r="H12" s="2"/>
      <c r="I12" s="57">
        <f>+'[1]Công khai Q1'!$D12</f>
        <v>15976000</v>
      </c>
    </row>
    <row r="13" spans="1:20" x14ac:dyDescent="0.25">
      <c r="A13" s="6" t="s">
        <v>12</v>
      </c>
      <c r="B13" s="21" t="s">
        <v>46</v>
      </c>
      <c r="C13" s="39" t="e">
        <f>+#REF!</f>
        <v>#REF!</v>
      </c>
      <c r="D13" s="33">
        <v>8444000</v>
      </c>
      <c r="E13" s="14" t="e">
        <f t="shared" ref="E13:E60" si="0">+D13*100/C13</f>
        <v>#REF!</v>
      </c>
      <c r="F13" s="18">
        <f>+D13*100/I13</f>
        <v>86.507529966191981</v>
      </c>
      <c r="G13" s="5"/>
      <c r="H13" s="5"/>
      <c r="I13" s="57">
        <f>+'[1]Công khai Q1'!$D13</f>
        <v>9761000</v>
      </c>
    </row>
    <row r="14" spans="1:20" x14ac:dyDescent="0.25">
      <c r="A14" s="6" t="s">
        <v>55</v>
      </c>
      <c r="B14" s="21" t="s">
        <v>58</v>
      </c>
      <c r="C14" s="40" t="e">
        <f>+#REF!</f>
        <v>#REF!</v>
      </c>
      <c r="D14" s="33">
        <v>11357000</v>
      </c>
      <c r="E14" s="14" t="e">
        <f t="shared" si="0"/>
        <v>#REF!</v>
      </c>
      <c r="F14" s="33"/>
      <c r="G14" s="2"/>
      <c r="H14" s="2"/>
      <c r="I14" s="57">
        <f>+'[1]Công khai Q1'!$D14</f>
        <v>49358000</v>
      </c>
    </row>
    <row r="15" spans="1:20" x14ac:dyDescent="0.25">
      <c r="A15" s="6">
        <v>1.4</v>
      </c>
      <c r="B15" s="21" t="s">
        <v>47</v>
      </c>
      <c r="C15" s="40" t="e">
        <f>+#REF!</f>
        <v>#REF!</v>
      </c>
      <c r="D15" s="33">
        <v>5000000</v>
      </c>
      <c r="E15" s="14" t="e">
        <f t="shared" si="0"/>
        <v>#REF!</v>
      </c>
      <c r="F15" s="33">
        <f>+D15*100/I15</f>
        <v>80</v>
      </c>
      <c r="G15" s="2"/>
      <c r="H15" s="2"/>
      <c r="I15" s="57">
        <f>+'[1]Công khai Q1'!$D15</f>
        <v>6250000</v>
      </c>
    </row>
    <row r="16" spans="1:20" x14ac:dyDescent="0.25">
      <c r="A16" s="6">
        <v>2</v>
      </c>
      <c r="B16" s="23" t="s">
        <v>50</v>
      </c>
      <c r="C16" s="41" t="e">
        <f>+C17+C18+C20</f>
        <v>#REF!</v>
      </c>
      <c r="D16" s="41">
        <f>+D17+D18+D20</f>
        <v>385000000</v>
      </c>
      <c r="E16" s="14" t="e">
        <f t="shared" si="0"/>
        <v>#REF!</v>
      </c>
      <c r="F16" s="33">
        <f>+D16*100/I16</f>
        <v>43.552036199095021</v>
      </c>
      <c r="G16" s="2"/>
      <c r="H16" s="2"/>
      <c r="I16" s="57">
        <f>+'[1]Công khai Q1'!$D16</f>
        <v>884000000</v>
      </c>
    </row>
    <row r="17" spans="1:12" x14ac:dyDescent="0.25">
      <c r="A17" s="6" t="s">
        <v>13</v>
      </c>
      <c r="B17" s="21" t="s">
        <v>51</v>
      </c>
      <c r="C17" s="39" t="e">
        <f>+#REF!</f>
        <v>#REF!</v>
      </c>
      <c r="D17" s="33">
        <v>24000000</v>
      </c>
      <c r="E17" s="14" t="e">
        <f t="shared" si="0"/>
        <v>#REF!</v>
      </c>
      <c r="F17" s="33"/>
      <c r="G17" s="2"/>
      <c r="H17" s="2"/>
      <c r="I17" s="57">
        <f>+'[1]Công khai Q1'!$D17</f>
        <v>26000000</v>
      </c>
    </row>
    <row r="18" spans="1:12" x14ac:dyDescent="0.25">
      <c r="A18" s="6" t="s">
        <v>15</v>
      </c>
      <c r="B18" s="21" t="s">
        <v>52</v>
      </c>
      <c r="C18" s="40" t="e">
        <f>+#REF!</f>
        <v>#REF!</v>
      </c>
      <c r="D18" s="33">
        <v>238000000</v>
      </c>
      <c r="E18" s="14" t="e">
        <f t="shared" si="0"/>
        <v>#REF!</v>
      </c>
      <c r="F18" s="33">
        <f>+D18*100/I18</f>
        <v>41.827768014059757</v>
      </c>
      <c r="G18" s="2"/>
      <c r="H18" s="2"/>
      <c r="I18" s="57">
        <f>+'[1]Công khai Q1'!$D18</f>
        <v>569000000</v>
      </c>
    </row>
    <row r="19" spans="1:12" x14ac:dyDescent="0.25">
      <c r="A19" s="6" t="s">
        <v>20</v>
      </c>
      <c r="B19" s="21" t="s">
        <v>53</v>
      </c>
      <c r="C19" s="40"/>
      <c r="D19" s="33"/>
      <c r="E19" s="14"/>
      <c r="F19" s="33"/>
      <c r="G19" s="2"/>
      <c r="H19" s="2"/>
      <c r="I19" s="57">
        <f>+'[1]Công khai Q1'!$D19</f>
        <v>0</v>
      </c>
    </row>
    <row r="20" spans="1:12" x14ac:dyDescent="0.25">
      <c r="A20" s="6" t="s">
        <v>56</v>
      </c>
      <c r="B20" s="21" t="s">
        <v>54</v>
      </c>
      <c r="C20" s="20" t="e">
        <f>+#REF!</f>
        <v>#REF!</v>
      </c>
      <c r="D20" s="33">
        <v>123000000</v>
      </c>
      <c r="E20" s="14" t="e">
        <f t="shared" si="0"/>
        <v>#REF!</v>
      </c>
      <c r="F20" s="33">
        <f>+D20*100/I20</f>
        <v>42.560553633217992</v>
      </c>
      <c r="G20" s="2"/>
      <c r="H20" s="2"/>
      <c r="I20" s="57">
        <f>+'[1]Công khai Q1'!$D20</f>
        <v>289000000</v>
      </c>
    </row>
    <row r="21" spans="1:12" x14ac:dyDescent="0.25">
      <c r="A21" s="38" t="s">
        <v>1</v>
      </c>
      <c r="B21" s="23" t="s">
        <v>68</v>
      </c>
      <c r="C21" s="50" t="e">
        <f>+C22+C23</f>
        <v>#REF!</v>
      </c>
      <c r="D21" s="48">
        <f>+D22+D23</f>
        <v>2013377737</v>
      </c>
      <c r="E21" s="33" t="e">
        <f>+D21*100/C21</f>
        <v>#REF!</v>
      </c>
      <c r="F21" s="33">
        <f>+D21*100/I21</f>
        <v>150.36988619001534</v>
      </c>
      <c r="G21" s="2"/>
      <c r="H21" s="2"/>
      <c r="I21" s="57">
        <f>+'[1]Công khai Q1'!$D21</f>
        <v>1338950097</v>
      </c>
    </row>
    <row r="22" spans="1:12" x14ac:dyDescent="0.25">
      <c r="A22" s="49"/>
      <c r="B22" s="46" t="s">
        <v>70</v>
      </c>
      <c r="C22" s="50" t="e">
        <f>+#REF!</f>
        <v>#REF!</v>
      </c>
      <c r="D22" s="48">
        <v>25000000</v>
      </c>
      <c r="E22" s="33" t="e">
        <f>+D22*100/C22</f>
        <v>#REF!</v>
      </c>
      <c r="F22" s="33">
        <f>+D22*100/I22</f>
        <v>247.42676167854316</v>
      </c>
      <c r="G22" s="2"/>
      <c r="H22" s="2"/>
      <c r="I22" s="57">
        <f>+'[1]Công khai Q1'!$D22</f>
        <v>10104000</v>
      </c>
    </row>
    <row r="23" spans="1:12" s="37" customFormat="1" x14ac:dyDescent="0.25">
      <c r="A23" s="30"/>
      <c r="B23" s="36" t="s">
        <v>71</v>
      </c>
      <c r="C23" s="47" t="e">
        <f>+C24+C25</f>
        <v>#REF!</v>
      </c>
      <c r="D23" s="47">
        <f>+D25</f>
        <v>1988377737</v>
      </c>
      <c r="E23" s="14" t="e">
        <f t="shared" si="0"/>
        <v>#REF!</v>
      </c>
      <c r="F23" s="32">
        <f>+D23*100/I23</f>
        <v>149.63190556746619</v>
      </c>
      <c r="G23" s="29"/>
      <c r="H23" s="29"/>
      <c r="I23" s="57">
        <f>+'[1]Công khai Q1'!$D23</f>
        <v>1328846097</v>
      </c>
      <c r="L23" s="54"/>
    </row>
    <row r="24" spans="1:12" s="37" customFormat="1" ht="16.5" customHeight="1" x14ac:dyDescent="0.25">
      <c r="A24" s="30"/>
      <c r="B24" s="28" t="s">
        <v>61</v>
      </c>
      <c r="C24" s="42" t="e">
        <f>+#REF!</f>
        <v>#REF!</v>
      </c>
      <c r="D24" s="42"/>
      <c r="E24" s="14" t="e">
        <f t="shared" si="0"/>
        <v>#REF!</v>
      </c>
      <c r="F24" s="32"/>
      <c r="G24" s="29"/>
      <c r="H24" s="29"/>
      <c r="I24" s="57">
        <f>+'[1]Công khai Q1'!$D24</f>
        <v>0</v>
      </c>
    </row>
    <row r="25" spans="1:12" s="37" customFormat="1" ht="16.5" customHeight="1" x14ac:dyDescent="0.25">
      <c r="A25" s="45"/>
      <c r="B25" s="28" t="s">
        <v>69</v>
      </c>
      <c r="C25" s="42">
        <v>9393206905</v>
      </c>
      <c r="D25" s="42">
        <f>+D26+D30+D34+D38+D42+D46+D49+D52+D55+D58</f>
        <v>1988377737</v>
      </c>
      <c r="E25" s="14">
        <f>+D25*100/C25</f>
        <v>21.168252303072205</v>
      </c>
      <c r="F25" s="32">
        <f>+D25*100/I25</f>
        <v>149.63190556746619</v>
      </c>
      <c r="G25" s="44"/>
      <c r="H25" s="44"/>
      <c r="I25" s="57">
        <f>+'[1]Công khai Q1'!$D25</f>
        <v>1328846097</v>
      </c>
      <c r="L25" s="54"/>
    </row>
    <row r="26" spans="1:12" ht="33" x14ac:dyDescent="0.25">
      <c r="A26" s="24">
        <v>1</v>
      </c>
      <c r="B26" s="23" t="s">
        <v>63</v>
      </c>
      <c r="C26" s="42">
        <f>C27+C28+C29</f>
        <v>7283362574</v>
      </c>
      <c r="D26" s="32">
        <f>+D27+D28+D29</f>
        <v>1548642416</v>
      </c>
      <c r="E26" s="14">
        <f t="shared" si="0"/>
        <v>21.262739569334531</v>
      </c>
      <c r="F26" s="33">
        <f>+D26*100/I26</f>
        <v>161.39976062734459</v>
      </c>
      <c r="G26" s="2"/>
      <c r="H26" s="2"/>
      <c r="I26" s="57">
        <f>+'[1]Công khai Q1'!$D26</f>
        <v>959507257</v>
      </c>
      <c r="L26" s="52"/>
    </row>
    <row r="27" spans="1:12" x14ac:dyDescent="0.25">
      <c r="A27" s="25" t="s">
        <v>11</v>
      </c>
      <c r="B27" s="21" t="s">
        <v>16</v>
      </c>
      <c r="C27" s="43">
        <v>3687801738</v>
      </c>
      <c r="D27" s="14">
        <v>709937736</v>
      </c>
      <c r="E27" s="14">
        <f t="shared" si="0"/>
        <v>19.250973518576934</v>
      </c>
      <c r="F27" s="33">
        <f t="shared" ref="F27:F28" si="1">+D27*100/I27</f>
        <v>122.6680299701239</v>
      </c>
      <c r="G27" s="2"/>
      <c r="H27" s="2"/>
      <c r="I27" s="57">
        <f>+'[1]Công khai Q1'!$D27</f>
        <v>578747157</v>
      </c>
    </row>
    <row r="28" spans="1:12" x14ac:dyDescent="0.25">
      <c r="A28" s="25" t="s">
        <v>12</v>
      </c>
      <c r="B28" s="21" t="s">
        <v>17</v>
      </c>
      <c r="C28" s="43">
        <f>993165000+655146000+1004123000+153320000</f>
        <v>2805754000</v>
      </c>
      <c r="D28" s="14">
        <f>217938900+145314700+267767199+21692740</f>
        <v>652713539</v>
      </c>
      <c r="E28" s="14">
        <f t="shared" si="0"/>
        <v>23.263391551789645</v>
      </c>
      <c r="F28" s="33">
        <f t="shared" si="1"/>
        <v>171.42382802189621</v>
      </c>
      <c r="G28" s="2"/>
      <c r="H28" s="2"/>
      <c r="I28" s="57">
        <f>+'[1]Công khai Q1'!$D28</f>
        <v>380760100</v>
      </c>
    </row>
    <row r="29" spans="1:12" x14ac:dyDescent="0.25">
      <c r="A29" s="25" t="s">
        <v>55</v>
      </c>
      <c r="B29" s="21" t="s">
        <v>74</v>
      </c>
      <c r="C29" s="43">
        <f>416576000+139682486+219681650+13866700</f>
        <v>789806836</v>
      </c>
      <c r="D29" s="14">
        <f>95660416+36717000+50823725+2790000</f>
        <v>185991141</v>
      </c>
      <c r="E29" s="14"/>
      <c r="F29" s="14"/>
      <c r="G29" s="2"/>
      <c r="H29" s="2"/>
    </row>
    <row r="30" spans="1:12" x14ac:dyDescent="0.25">
      <c r="A30" s="27">
        <v>2</v>
      </c>
      <c r="B30" s="23" t="s">
        <v>59</v>
      </c>
      <c r="C30" s="42">
        <f>+C31+C32+C33</f>
        <v>714320931</v>
      </c>
      <c r="D30" s="35">
        <f>+D32+D33</f>
        <v>102343321</v>
      </c>
      <c r="E30" s="14">
        <f t="shared" si="0"/>
        <v>14.327358552510342</v>
      </c>
      <c r="F30" s="14">
        <f>+D30*100/I32</f>
        <v>113.93870332299673</v>
      </c>
      <c r="G30" s="7"/>
      <c r="H30" s="3"/>
    </row>
    <row r="31" spans="1:12" x14ac:dyDescent="0.25">
      <c r="A31" s="25" t="s">
        <v>13</v>
      </c>
      <c r="B31" s="21" t="s">
        <v>16</v>
      </c>
      <c r="C31" s="43"/>
      <c r="D31" s="34"/>
      <c r="E31" s="14"/>
      <c r="F31" s="14"/>
      <c r="G31" s="8"/>
      <c r="H31" s="2"/>
    </row>
    <row r="32" spans="1:12" x14ac:dyDescent="0.25">
      <c r="A32" s="25" t="s">
        <v>15</v>
      </c>
      <c r="B32" s="21" t="s">
        <v>17</v>
      </c>
      <c r="C32" s="43">
        <v>666461000</v>
      </c>
      <c r="D32" s="14">
        <v>90452182</v>
      </c>
      <c r="E32" s="14">
        <f t="shared" si="0"/>
        <v>13.572014266401185</v>
      </c>
      <c r="F32" s="14">
        <f>+D32*100/I32</f>
        <v>100.70031174594877</v>
      </c>
      <c r="G32" s="2"/>
      <c r="H32" s="2"/>
      <c r="I32" s="57">
        <v>89823140</v>
      </c>
    </row>
    <row r="33" spans="1:9" x14ac:dyDescent="0.25">
      <c r="A33" s="25" t="s">
        <v>20</v>
      </c>
      <c r="B33" s="21" t="s">
        <v>65</v>
      </c>
      <c r="C33" s="43">
        <v>47859931</v>
      </c>
      <c r="D33" s="14">
        <v>11891139</v>
      </c>
      <c r="E33" s="14"/>
      <c r="F33" s="14"/>
      <c r="G33" s="2"/>
      <c r="H33" s="2"/>
    </row>
    <row r="34" spans="1:9" x14ac:dyDescent="0.25">
      <c r="A34" s="24">
        <v>3</v>
      </c>
      <c r="B34" s="23" t="s">
        <v>60</v>
      </c>
      <c r="C34" s="42">
        <f>+C36+C37</f>
        <v>745795000</v>
      </c>
      <c r="D34" s="32">
        <f>+D36+D37</f>
        <v>159870000</v>
      </c>
      <c r="E34" s="14">
        <f t="shared" si="0"/>
        <v>21.436185546966659</v>
      </c>
      <c r="F34" s="14">
        <f>+D34*100/I36</f>
        <v>100.99516913705892</v>
      </c>
      <c r="G34" s="2"/>
      <c r="H34" s="2"/>
    </row>
    <row r="35" spans="1:9" x14ac:dyDescent="0.25">
      <c r="A35" s="25" t="s">
        <v>18</v>
      </c>
      <c r="B35" s="21" t="s">
        <v>14</v>
      </c>
      <c r="C35" s="43"/>
      <c r="D35" s="16"/>
      <c r="E35" s="14"/>
      <c r="F35" s="14"/>
      <c r="I35" s="57">
        <f>+'[1]Công khai Q1'!$D35</f>
        <v>0</v>
      </c>
    </row>
    <row r="36" spans="1:9" x14ac:dyDescent="0.25">
      <c r="A36" s="25" t="s">
        <v>19</v>
      </c>
      <c r="B36" s="21" t="s">
        <v>21</v>
      </c>
      <c r="C36" s="43">
        <v>684749000</v>
      </c>
      <c r="D36" s="34">
        <v>145389900</v>
      </c>
      <c r="E36" s="14">
        <f t="shared" si="0"/>
        <v>21.232583034075258</v>
      </c>
      <c r="F36" s="14">
        <f>+D36*100/I36</f>
        <v>91.847610817039353</v>
      </c>
      <c r="I36" s="57">
        <v>158294700</v>
      </c>
    </row>
    <row r="37" spans="1:9" x14ac:dyDescent="0.25">
      <c r="A37" s="25" t="s">
        <v>66</v>
      </c>
      <c r="B37" s="21" t="s">
        <v>65</v>
      </c>
      <c r="C37" s="43">
        <v>61046000</v>
      </c>
      <c r="D37" s="34">
        <v>14480100</v>
      </c>
      <c r="E37" s="14"/>
      <c r="F37" s="14"/>
      <c r="I37" s="57">
        <f>+'[1]Công khai Q1'!$D37</f>
        <v>0</v>
      </c>
    </row>
    <row r="38" spans="1:9" x14ac:dyDescent="0.25">
      <c r="A38" s="24">
        <v>4</v>
      </c>
      <c r="B38" s="23" t="s">
        <v>22</v>
      </c>
      <c r="C38" s="42">
        <f>C39+C41+C40</f>
        <v>41220000</v>
      </c>
      <c r="D38" s="56">
        <f>+D41+D40</f>
        <v>3660000</v>
      </c>
      <c r="E38" s="14">
        <f t="shared" si="0"/>
        <v>8.8791848617176132</v>
      </c>
      <c r="F38" s="14"/>
    </row>
    <row r="39" spans="1:9" x14ac:dyDescent="0.25">
      <c r="A39" s="25" t="s">
        <v>23</v>
      </c>
      <c r="B39" s="21" t="s">
        <v>14</v>
      </c>
      <c r="C39" s="43"/>
      <c r="D39" s="34"/>
      <c r="E39" s="14"/>
      <c r="F39" s="14"/>
      <c r="I39" s="57">
        <f>+'[1]Công khai Q1'!$D39</f>
        <v>0</v>
      </c>
    </row>
    <row r="40" spans="1:9" x14ac:dyDescent="0.25">
      <c r="A40" s="25" t="s">
        <v>24</v>
      </c>
      <c r="B40" s="21" t="s">
        <v>73</v>
      </c>
      <c r="C40" s="43"/>
      <c r="D40" s="34"/>
      <c r="E40" s="14"/>
      <c r="F40" s="14"/>
    </row>
    <row r="41" spans="1:9" x14ac:dyDescent="0.25">
      <c r="A41" s="25" t="s">
        <v>72</v>
      </c>
      <c r="B41" s="21" t="s">
        <v>21</v>
      </c>
      <c r="C41" s="43">
        <v>41220000</v>
      </c>
      <c r="D41" s="34">
        <v>3660000</v>
      </c>
      <c r="E41" s="14">
        <f t="shared" si="0"/>
        <v>8.8791848617176132</v>
      </c>
      <c r="F41" s="14"/>
    </row>
    <row r="42" spans="1:9" x14ac:dyDescent="0.25">
      <c r="A42" s="24">
        <v>5</v>
      </c>
      <c r="B42" s="23" t="s">
        <v>25</v>
      </c>
      <c r="C42" s="42">
        <f>C43+C44+C45</f>
        <v>414738000</v>
      </c>
      <c r="D42" s="56">
        <f>+D44+D45</f>
        <v>162662000</v>
      </c>
      <c r="E42" s="14">
        <f t="shared" si="0"/>
        <v>39.220423496279579</v>
      </c>
      <c r="F42" s="14">
        <f>+D42*100/I42</f>
        <v>147.13485839371162</v>
      </c>
      <c r="I42" s="57">
        <f>+I44</f>
        <v>110553000</v>
      </c>
    </row>
    <row r="43" spans="1:9" x14ac:dyDescent="0.25">
      <c r="A43" s="25" t="s">
        <v>26</v>
      </c>
      <c r="B43" s="21" t="s">
        <v>14</v>
      </c>
      <c r="C43" s="43"/>
      <c r="D43" s="34"/>
      <c r="E43" s="14"/>
      <c r="F43" s="14"/>
    </row>
    <row r="44" spans="1:9" x14ac:dyDescent="0.25">
      <c r="A44" s="25" t="s">
        <v>27</v>
      </c>
      <c r="B44" s="21" t="s">
        <v>21</v>
      </c>
      <c r="C44" s="43">
        <v>395766000</v>
      </c>
      <c r="D44" s="34">
        <v>158663000</v>
      </c>
      <c r="E44" s="14">
        <f t="shared" si="0"/>
        <v>40.090103748174428</v>
      </c>
      <c r="F44" s="14">
        <f>+D44*100/I44</f>
        <v>143.51758884878745</v>
      </c>
      <c r="I44" s="57">
        <v>110553000</v>
      </c>
    </row>
    <row r="45" spans="1:9" x14ac:dyDescent="0.25">
      <c r="A45" s="25" t="s">
        <v>67</v>
      </c>
      <c r="B45" s="21" t="s">
        <v>65</v>
      </c>
      <c r="C45" s="43">
        <v>18972000</v>
      </c>
      <c r="D45" s="34">
        <v>3999000</v>
      </c>
      <c r="E45" s="14"/>
      <c r="F45" s="14"/>
      <c r="I45" s="57">
        <f>+'[1]Công khai Q1'!$D45</f>
        <v>0</v>
      </c>
    </row>
    <row r="46" spans="1:9" x14ac:dyDescent="0.25">
      <c r="A46" s="24">
        <v>6</v>
      </c>
      <c r="B46" s="23" t="s">
        <v>40</v>
      </c>
      <c r="C46" s="42">
        <f>C47+C48</f>
        <v>30960000</v>
      </c>
      <c r="D46" s="56">
        <f>+D48</f>
        <v>0</v>
      </c>
      <c r="E46" s="14">
        <f t="shared" si="0"/>
        <v>0</v>
      </c>
      <c r="F46" s="14">
        <f>+D46*100/I46</f>
        <v>0</v>
      </c>
      <c r="I46" s="57">
        <f>+I48</f>
        <v>2668000</v>
      </c>
    </row>
    <row r="47" spans="1:9" x14ac:dyDescent="0.25">
      <c r="A47" s="25" t="s">
        <v>28</v>
      </c>
      <c r="B47" s="21" t="s">
        <v>14</v>
      </c>
      <c r="C47" s="43"/>
      <c r="D47" s="34"/>
      <c r="E47" s="14"/>
      <c r="F47" s="14"/>
    </row>
    <row r="48" spans="1:9" x14ac:dyDescent="0.25">
      <c r="A48" s="25" t="s">
        <v>29</v>
      </c>
      <c r="B48" s="21" t="s">
        <v>21</v>
      </c>
      <c r="C48" s="43">
        <v>30960000</v>
      </c>
      <c r="D48" s="34"/>
      <c r="E48" s="14">
        <f t="shared" si="0"/>
        <v>0</v>
      </c>
      <c r="F48" s="14">
        <f>+D48*100/I48</f>
        <v>0</v>
      </c>
      <c r="I48" s="57">
        <v>2668000</v>
      </c>
    </row>
    <row r="49" spans="1:9" x14ac:dyDescent="0.25">
      <c r="A49" s="24">
        <v>7</v>
      </c>
      <c r="B49" s="23" t="s">
        <v>6</v>
      </c>
      <c r="C49" s="42">
        <f>C50+C51</f>
        <v>20610000</v>
      </c>
      <c r="D49" s="56">
        <f>+D51</f>
        <v>0</v>
      </c>
      <c r="E49" s="14">
        <f t="shared" si="0"/>
        <v>0</v>
      </c>
      <c r="F49" s="14"/>
    </row>
    <row r="50" spans="1:9" x14ac:dyDescent="0.25">
      <c r="A50" s="25" t="s">
        <v>30</v>
      </c>
      <c r="B50" s="21" t="s">
        <v>14</v>
      </c>
      <c r="C50" s="43"/>
      <c r="D50" s="34"/>
      <c r="E50" s="14"/>
      <c r="F50" s="14"/>
      <c r="I50" s="57">
        <f>+'[1]Công khai Q1'!$D50</f>
        <v>0</v>
      </c>
    </row>
    <row r="51" spans="1:9" x14ac:dyDescent="0.25">
      <c r="A51" s="25" t="s">
        <v>31</v>
      </c>
      <c r="B51" s="21" t="s">
        <v>21</v>
      </c>
      <c r="C51" s="43">
        <v>20610000</v>
      </c>
      <c r="D51" s="34"/>
      <c r="E51" s="14">
        <f t="shared" si="0"/>
        <v>0</v>
      </c>
      <c r="F51" s="14"/>
      <c r="I51" s="57">
        <f>+'[1]Công khai Q1'!$D51</f>
        <v>0</v>
      </c>
    </row>
    <row r="52" spans="1:9" x14ac:dyDescent="0.25">
      <c r="A52" s="24">
        <v>8</v>
      </c>
      <c r="B52" s="23" t="s">
        <v>32</v>
      </c>
      <c r="C52" s="42">
        <f>C53+C54</f>
        <v>90360000</v>
      </c>
      <c r="D52" s="56">
        <f>+D54</f>
        <v>11200000</v>
      </c>
      <c r="E52" s="14">
        <f t="shared" si="0"/>
        <v>12.39486498450642</v>
      </c>
      <c r="F52" s="14">
        <f t="shared" ref="F52" si="2">+D52*100/I52</f>
        <v>140</v>
      </c>
      <c r="I52" s="57">
        <f>+I54</f>
        <v>8000000</v>
      </c>
    </row>
    <row r="53" spans="1:9" x14ac:dyDescent="0.25">
      <c r="A53" s="25" t="s">
        <v>33</v>
      </c>
      <c r="B53" s="21" t="s">
        <v>14</v>
      </c>
      <c r="C53" s="43"/>
      <c r="D53" s="34"/>
      <c r="E53" s="14"/>
      <c r="F53" s="14"/>
      <c r="I53" s="57">
        <f>+'[1]Công khai Q1'!$D53</f>
        <v>0</v>
      </c>
    </row>
    <row r="54" spans="1:9" x14ac:dyDescent="0.25">
      <c r="A54" s="25" t="s">
        <v>34</v>
      </c>
      <c r="B54" s="21" t="s">
        <v>21</v>
      </c>
      <c r="C54" s="43">
        <v>90360000</v>
      </c>
      <c r="D54" s="34">
        <v>11200000</v>
      </c>
      <c r="E54" s="14">
        <f t="shared" si="0"/>
        <v>12.39486498450642</v>
      </c>
      <c r="F54" s="14">
        <f>+D54*100/I54</f>
        <v>140</v>
      </c>
      <c r="I54" s="57">
        <v>8000000</v>
      </c>
    </row>
    <row r="55" spans="1:9" ht="33" x14ac:dyDescent="0.25">
      <c r="A55" s="24">
        <v>9</v>
      </c>
      <c r="B55" s="23" t="s">
        <v>35</v>
      </c>
      <c r="C55" s="42">
        <f>C56+C57</f>
        <v>20610000</v>
      </c>
      <c r="D55" s="56">
        <f>+D57</f>
        <v>0</v>
      </c>
      <c r="E55" s="14">
        <f t="shared" si="0"/>
        <v>0</v>
      </c>
      <c r="F55" s="14"/>
      <c r="I55" s="57">
        <f>+'[1]Công khai Q1'!$D55</f>
        <v>0</v>
      </c>
    </row>
    <row r="56" spans="1:9" x14ac:dyDescent="0.25">
      <c r="A56" s="25" t="s">
        <v>36</v>
      </c>
      <c r="B56" s="21" t="s">
        <v>14</v>
      </c>
      <c r="C56" s="43"/>
      <c r="D56" s="34"/>
      <c r="E56" s="14"/>
      <c r="F56" s="14"/>
      <c r="I56" s="57">
        <f>+'[1]Công khai Q1'!$D56</f>
        <v>0</v>
      </c>
    </row>
    <row r="57" spans="1:9" x14ac:dyDescent="0.25">
      <c r="A57" s="25" t="s">
        <v>37</v>
      </c>
      <c r="B57" s="21" t="s">
        <v>21</v>
      </c>
      <c r="C57" s="43">
        <v>20610000</v>
      </c>
      <c r="D57" s="34"/>
      <c r="E57" s="14">
        <f t="shared" si="0"/>
        <v>0</v>
      </c>
      <c r="F57" s="14"/>
      <c r="I57" s="57">
        <f>+'[1]Công khai Q1'!$D57</f>
        <v>0</v>
      </c>
    </row>
    <row r="58" spans="1:9" x14ac:dyDescent="0.25">
      <c r="A58" s="24">
        <v>10</v>
      </c>
      <c r="B58" s="23" t="s">
        <v>5</v>
      </c>
      <c r="C58" s="42">
        <f>C59+C60</f>
        <v>30960000</v>
      </c>
      <c r="D58" s="56">
        <f>+D60</f>
        <v>0</v>
      </c>
      <c r="E58" s="14">
        <f t="shared" si="0"/>
        <v>0</v>
      </c>
      <c r="F58" s="14"/>
      <c r="I58" s="57">
        <f>+'[1]Công khai Q1'!$D58</f>
        <v>0</v>
      </c>
    </row>
    <row r="59" spans="1:9" x14ac:dyDescent="0.25">
      <c r="A59" s="25" t="s">
        <v>38</v>
      </c>
      <c r="B59" s="21" t="s">
        <v>14</v>
      </c>
      <c r="C59" s="43"/>
      <c r="D59" s="34"/>
      <c r="E59" s="14"/>
      <c r="F59" s="14"/>
      <c r="I59" s="57">
        <f>+'[1]Công khai Q1'!$D59</f>
        <v>0</v>
      </c>
    </row>
    <row r="60" spans="1:9" x14ac:dyDescent="0.25">
      <c r="A60" s="25" t="s">
        <v>39</v>
      </c>
      <c r="B60" s="21" t="s">
        <v>21</v>
      </c>
      <c r="C60" s="43">
        <v>30960000</v>
      </c>
      <c r="D60" s="34"/>
      <c r="E60" s="14">
        <f t="shared" si="0"/>
        <v>0</v>
      </c>
      <c r="F60" s="14"/>
      <c r="I60" s="57">
        <f>+'[1]Công khai Q1'!$D60</f>
        <v>0</v>
      </c>
    </row>
    <row r="61" spans="1:9" x14ac:dyDescent="0.25">
      <c r="A61" s="24">
        <v>11</v>
      </c>
      <c r="B61" s="23" t="s">
        <v>64</v>
      </c>
      <c r="C61" s="42">
        <v>0</v>
      </c>
      <c r="D61" s="56">
        <f>+D62</f>
        <v>0</v>
      </c>
      <c r="E61" s="14"/>
      <c r="F61" s="14"/>
      <c r="I61" s="57">
        <f>+'[1]Công khai Q1'!$D61</f>
        <v>0</v>
      </c>
    </row>
    <row r="62" spans="1:9" x14ac:dyDescent="0.25">
      <c r="A62" s="25" t="s">
        <v>62</v>
      </c>
      <c r="B62" s="21" t="s">
        <v>21</v>
      </c>
      <c r="C62" s="43">
        <v>0</v>
      </c>
      <c r="D62" s="34"/>
      <c r="E62" s="14"/>
      <c r="F62" s="14"/>
      <c r="I62" s="57">
        <f>+'[1]Công khai Q1'!$D62</f>
        <v>0</v>
      </c>
    </row>
    <row r="63" spans="1:9" x14ac:dyDescent="0.25">
      <c r="A63" s="26" t="s">
        <v>1</v>
      </c>
      <c r="B63" s="22" t="s">
        <v>44</v>
      </c>
      <c r="C63" s="42">
        <v>0</v>
      </c>
      <c r="D63" s="34"/>
      <c r="E63" s="14"/>
      <c r="F63" s="14"/>
      <c r="I63" s="57">
        <f>+'[1]Công khai Q1'!$D63</f>
        <v>0</v>
      </c>
    </row>
    <row r="64" spans="1:9" x14ac:dyDescent="0.25">
      <c r="A64" s="26" t="s">
        <v>2</v>
      </c>
      <c r="B64" s="22" t="s">
        <v>45</v>
      </c>
      <c r="C64" s="42">
        <v>0</v>
      </c>
      <c r="D64" s="9"/>
      <c r="E64" s="14"/>
      <c r="F64" s="14"/>
      <c r="I64" s="57">
        <f>+'[1]Công khai Q1'!$D64</f>
        <v>0</v>
      </c>
    </row>
  </sheetData>
  <mergeCells count="13">
    <mergeCell ref="A5:F5"/>
    <mergeCell ref="A6:F6"/>
    <mergeCell ref="E7:F7"/>
    <mergeCell ref="A8:A9"/>
    <mergeCell ref="B8:B9"/>
    <mergeCell ref="C8:C9"/>
    <mergeCell ref="D8:D9"/>
    <mergeCell ref="E8:F8"/>
    <mergeCell ref="A1:F1"/>
    <mergeCell ref="A2:B2"/>
    <mergeCell ref="E2:F2"/>
    <mergeCell ref="A3:B3"/>
    <mergeCell ref="A4:F4"/>
  </mergeCells>
  <pageMargins left="0" right="0" top="0.55118110236220474" bottom="0.39370078740157483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E03ED5-AE04-4236-BEE2-7BE1480BE0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9D0264D-01EB-4531-8483-8A2F83FC3EF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B59EE4C-9619-46D8-8FE8-306FE19C126F}">
  <ds:schemaRefs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Công khai Q1-2024</vt:lpstr>
      <vt:lpstr>'Công khai Q1-2024'!Print_Titles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nguyenthuthuy1</dc:creator>
  <cp:lastModifiedBy>Administrator</cp:lastModifiedBy>
  <cp:lastPrinted>2024-01-10T03:47:00Z</cp:lastPrinted>
  <dcterms:created xsi:type="dcterms:W3CDTF">2016-10-14T10:52:32Z</dcterms:created>
  <dcterms:modified xsi:type="dcterms:W3CDTF">2024-04-15T02:17:30Z</dcterms:modified>
</cp:coreProperties>
</file>