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UỲNH ANH\UBND PHƯỜNG\Năm 2025\CÔNG KHAI\Công khai papi 2025\Công khai dự toán và tình hình thực hiện 2025\Công khai thực hiện DT Q1.225\"/>
    </mc:Choice>
  </mc:AlternateContent>
  <xr:revisionPtr revIDLastSave="0" documentId="13_ncr:1_{F63FF7AF-2B4D-42D1-B442-5FA615C1F9C9}" xr6:coauthVersionLast="36" xr6:coauthVersionMax="47" xr10:uidLastSave="{00000000-0000-0000-0000-000000000000}"/>
  <bookViews>
    <workbookView xWindow="8985" yWindow="1470" windowWidth="16770" windowHeight="13950" xr2:uid="{00000000-000D-0000-FFFF-FFFF00000000}"/>
  </bookViews>
  <sheets>
    <sheet name="Công khai Q1-2025" sheetId="20" r:id="rId1"/>
  </sheets>
  <externalReferences>
    <externalReference r:id="rId2"/>
  </externalReferences>
  <definedNames>
    <definedName name="_xlnm.Print_Titles" localSheetId="0">'Công khai Q1-2025'!$7:$8</definedName>
  </definedNames>
  <calcPr calcId="191029"/>
</workbook>
</file>

<file path=xl/calcChain.xml><?xml version="1.0" encoding="utf-8"?>
<calcChain xmlns="http://schemas.openxmlformats.org/spreadsheetml/2006/main">
  <c r="G20" i="20" l="1"/>
  <c r="E73" i="20" l="1"/>
  <c r="E71" i="20"/>
  <c r="E67" i="20"/>
  <c r="E65" i="20"/>
  <c r="E64" i="20"/>
  <c r="E62" i="20"/>
  <c r="E61" i="20"/>
  <c r="E59" i="20"/>
  <c r="E57" i="20"/>
  <c r="E55" i="20"/>
  <c r="E54" i="20"/>
  <c r="E51" i="20"/>
  <c r="E49" i="20"/>
  <c r="E47" i="20"/>
  <c r="E45" i="20"/>
  <c r="E43" i="20"/>
  <c r="E41" i="20"/>
  <c r="E39" i="20"/>
  <c r="E37" i="20"/>
  <c r="E36" i="20"/>
  <c r="E35" i="20"/>
  <c r="E33" i="20"/>
  <c r="E32" i="20"/>
  <c r="E31" i="20"/>
  <c r="E29" i="20"/>
  <c r="E28" i="20"/>
  <c r="E27" i="20"/>
  <c r="E25" i="20"/>
  <c r="E24" i="20"/>
  <c r="E23" i="20"/>
  <c r="E22" i="20"/>
  <c r="D35" i="20" l="1"/>
  <c r="D31" i="20"/>
  <c r="D27" i="20"/>
  <c r="D26" i="20"/>
  <c r="D25" i="20"/>
  <c r="D24" i="20"/>
  <c r="C26" i="20"/>
  <c r="C25" i="20"/>
  <c r="C24" i="20"/>
  <c r="C23" i="20"/>
  <c r="C22" i="20"/>
  <c r="D59" i="20"/>
  <c r="D71" i="20"/>
  <c r="D68" i="20"/>
  <c r="D65" i="20"/>
  <c r="D62" i="20"/>
  <c r="D55" i="20"/>
  <c r="D51" i="20"/>
  <c r="D47" i="20"/>
  <c r="D39" i="20"/>
  <c r="C71" i="20"/>
  <c r="C68" i="20"/>
  <c r="C65" i="20"/>
  <c r="C62" i="20"/>
  <c r="C59" i="20"/>
  <c r="C55" i="20"/>
  <c r="C51" i="20"/>
  <c r="C47" i="20"/>
  <c r="C43" i="20"/>
  <c r="C39" i="20"/>
  <c r="C35" i="20"/>
  <c r="C31" i="20"/>
  <c r="D23" i="20" l="1"/>
  <c r="D22" i="20" l="1"/>
  <c r="D20" i="20" s="1"/>
  <c r="E9" i="20" l="1"/>
  <c r="E10" i="20"/>
  <c r="E15" i="20"/>
  <c r="E19" i="20"/>
  <c r="E17" i="20"/>
  <c r="E16" i="20"/>
  <c r="E12" i="20"/>
  <c r="E13" i="20"/>
  <c r="E14" i="20"/>
  <c r="E11" i="20"/>
  <c r="I54" i="20" l="1"/>
  <c r="I42" i="20"/>
  <c r="I37" i="20"/>
  <c r="D15" i="20" l="1"/>
  <c r="D10" i="20"/>
  <c r="D43" i="20" l="1"/>
  <c r="D9" i="20"/>
  <c r="I30" i="20"/>
  <c r="I34" i="20"/>
  <c r="I40" i="20"/>
  <c r="I44" i="20"/>
  <c r="I46" i="20"/>
  <c r="I52" i="20"/>
  <c r="I55" i="20"/>
  <c r="I56" i="20"/>
  <c r="I57" i="20"/>
  <c r="I58" i="20"/>
  <c r="I59" i="20"/>
  <c r="I60" i="20"/>
  <c r="I61" i="20"/>
  <c r="I62" i="20"/>
  <c r="I63" i="20"/>
  <c r="I64" i="20"/>
  <c r="I65" i="20"/>
  <c r="I18" i="20"/>
  <c r="I21" i="20"/>
  <c r="I23" i="20"/>
  <c r="C15" i="20" l="1"/>
  <c r="C10" i="20"/>
  <c r="C9" i="20" l="1"/>
  <c r="C27" i="20" l="1"/>
  <c r="E26" i="20"/>
  <c r="C20" i="20" l="1"/>
  <c r="E20" i="20" s="1"/>
</calcChain>
</file>

<file path=xl/sharedStrings.xml><?xml version="1.0" encoding="utf-8"?>
<sst xmlns="http://schemas.openxmlformats.org/spreadsheetml/2006/main" count="117" uniqueCount="83">
  <si>
    <t>I</t>
  </si>
  <si>
    <t>II</t>
  </si>
  <si>
    <t>Nội dung</t>
  </si>
  <si>
    <t xml:space="preserve">Số 
TT </t>
  </si>
  <si>
    <t>Chi sự nghiệp thể dục thể thao</t>
  </si>
  <si>
    <t>Chi sự nghiệp bảo vệ môi trường</t>
  </si>
  <si>
    <t>So sánh (%)</t>
  </si>
  <si>
    <t>Dự toán</t>
  </si>
  <si>
    <t>Cùng kỳ 
năm trước</t>
  </si>
  <si>
    <t>Tổng số thu, chi, nộp ngân sách phí, lệ phí</t>
  </si>
  <si>
    <t>1.1</t>
  </si>
  <si>
    <t>1.2</t>
  </si>
  <si>
    <t>2.1</t>
  </si>
  <si>
    <t xml:space="preserve"> Kinh phí nhiệm vụ thường xuyên</t>
  </si>
  <si>
    <t>2.2</t>
  </si>
  <si>
    <t xml:space="preserve"> Kinh phí thực hiện chế độ tự chủ </t>
  </si>
  <si>
    <t xml:space="preserve">Kinh phí không thực hiện chế độ tự chủ </t>
  </si>
  <si>
    <t>3.1</t>
  </si>
  <si>
    <t>3.2</t>
  </si>
  <si>
    <t>2.3</t>
  </si>
  <si>
    <t xml:space="preserve">Kinh phí nhiệm vụ không thường xuyên 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</si>
  <si>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</si>
  <si>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</si>
  <si>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</si>
  <si>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</si>
  <si>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</si>
  <si>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</si>
  <si>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>6.1</t>
  </si>
  <si>
    <t>6.2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</si>
  <si>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</si>
  <si>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</si>
  <si>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</si>
  <si>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</si>
  <si>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</si>
  <si>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</si>
  <si>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</si>
  <si>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</si>
  <si>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10.1</t>
  </si>
  <si>
    <t>10.2</t>
  </si>
  <si>
    <t xml:space="preserve">Chi hoạt động kinh tế </t>
  </si>
  <si>
    <t xml:space="preserve"> Biểu số 3 - Ban hành kèm theo Thông tư số 61/2017/TT-BTC ngày 15 tháng 6 năm 2017 của Bộ Tài chính</t>
  </si>
  <si>
    <t>ĐV tính: Đồng</t>
  </si>
  <si>
    <t xml:space="preserve"> Chương: 799</t>
  </si>
  <si>
    <t>Thuế sử dụng đất phi nông nghiệp khối hộ</t>
  </si>
  <si>
    <t>Thu khác ngân sách</t>
  </si>
  <si>
    <t>Dự toán giao đơn vị thu nộp ngân sách</t>
  </si>
  <si>
    <t>Phí, lệ phí</t>
  </si>
  <si>
    <t>Lệ phí môn bài</t>
  </si>
  <si>
    <t>Thuế GTGT</t>
  </si>
  <si>
    <t>Thuế TTĐB</t>
  </si>
  <si>
    <t>Thuế thu nhập cá nhân</t>
  </si>
  <si>
    <t>1.3</t>
  </si>
  <si>
    <t>2.4</t>
  </si>
  <si>
    <t xml:space="preserve">  Đơn vị: UBND PHƯỜNG BIÊN GIANG</t>
  </si>
  <si>
    <t>Thu từ hoa lợi công sản, đất công ích</t>
  </si>
  <si>
    <t>Chi quốc phòng</t>
  </si>
  <si>
    <t>Chi an ninh</t>
  </si>
  <si>
    <t>Kinh phí cải cách tiền lương</t>
  </si>
  <si>
    <t>3.3</t>
  </si>
  <si>
    <t>5.3</t>
  </si>
  <si>
    <t>Tổng dự toán chi</t>
  </si>
  <si>
    <t>a. Nguồn thu được để lại đơn vị</t>
  </si>
  <si>
    <t>b.Dự toán chi ngân sách nhà nước</t>
  </si>
  <si>
    <t>4.3</t>
  </si>
  <si>
    <t>Kinh phí y tế dự phòng</t>
  </si>
  <si>
    <t>Năm trước</t>
  </si>
  <si>
    <t>Giao phối hợp với Chi cục Thuế thu</t>
  </si>
  <si>
    <t>ĐÁNH GIÁ THỰC HIỆN DỰ TOÁN THU- CHI NGÂN SÁCH  QUÝ 1 NĂM 2025</t>
  </si>
  <si>
    <t>(Theo Thông báo số       /TB-UBND ngày      /4/2025 của UBND phường Biên Giang)</t>
  </si>
  <si>
    <t>Dự toán năm 2025</t>
  </si>
  <si>
    <t>Ước thực hiện quý I/2025</t>
  </si>
  <si>
    <t>Chi quản lý hành chính (UBND, Đảng, đoàn thể, các tổ chức chính trị)</t>
  </si>
  <si>
    <t>a</t>
  </si>
  <si>
    <t>KP nhiệm vụ thường xuyên giao tự chủ</t>
  </si>
  <si>
    <t>b</t>
  </si>
  <si>
    <t>KP nhiệm vụ không thường xuyên</t>
  </si>
  <si>
    <t>c</t>
  </si>
  <si>
    <t>KP thực hiện chính sách tiền thưởng</t>
  </si>
  <si>
    <t>UBND phường</t>
  </si>
  <si>
    <t>Đảng uỷ phường</t>
  </si>
  <si>
    <t>Khối đoàn thể</t>
  </si>
  <si>
    <t>1.4</t>
  </si>
  <si>
    <t>Hỗ trợ các hội khác nếu có (Hội CTĐ; Hội NCT; Trung tâm học tập cộng đồng…)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</si>
</sst>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43" x14ac:knownFonts="1">
    <font>
      <sz val="11"/>
      <color theme="1"/>
      <name val="Calibri"/>
      <family val="2"/>
      <charset val="163"/>
      <scheme val="minor"/>
    </font>
    <font>
      <sz val="14"/>
      <color theme="1"/>
      <name val="Cambria"/>
      <family val="1"/>
      <charset val="163"/>
      <scheme val="major"/>
    </font>
    <font>
      <sz val="12"/>
      <color theme="1"/>
      <name val="Arial"/>
      <family val="2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2"/>
      <color theme="1"/>
      <name val=".VnTime"/>
      <family val="2"/>
    </font>
    <font>
      <i/>
      <sz val="12"/>
      <color theme="1"/>
      <name val=".VnTime"/>
      <family val="2"/>
    </font>
    <font>
      <sz val="10"/>
      <name val="Arial"/>
      <family val="2"/>
    </font>
    <font>
      <i/>
      <sz val="11"/>
      <color theme="1"/>
      <name val="Cambria"/>
      <family val="1"/>
      <charset val="163"/>
      <scheme val="major"/>
    </font>
    <font>
      <sz val="11"/>
      <color theme="1"/>
      <name val="Calibri"/>
      <family val="2"/>
      <charset val="163"/>
      <scheme val="minor"/>
    </font>
    <font>
      <sz val="10"/>
      <color theme="1"/>
      <name val="Times New Roman"/>
      <family val="1"/>
      <charset val="163"/>
    </font>
    <font>
      <sz val="10"/>
      <color theme="1"/>
      <name val="Cambria"/>
      <family val="1"/>
      <charset val="163"/>
      <scheme val="major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Cambria"/>
      <family val="1"/>
      <charset val="163"/>
      <scheme val="major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Cambria"/>
      <family val="1"/>
      <scheme val="major"/>
    </font>
    <font>
      <sz val="10"/>
      <color rgb="FFFF0000"/>
      <name val="Times New Roman"/>
      <family val="1"/>
    </font>
    <font>
      <sz val="10"/>
      <color rgb="FFFF0000"/>
      <name val="Cambria"/>
      <family val="1"/>
      <charset val="163"/>
      <scheme val="major"/>
    </font>
    <font>
      <sz val="10"/>
      <color rgb="FFFF0000"/>
      <name val="Times New Roman"/>
      <family val="1"/>
      <charset val="163"/>
    </font>
    <font>
      <sz val="14"/>
      <color theme="0"/>
      <name val="Cambria"/>
      <family val="1"/>
      <charset val="163"/>
      <scheme val="major"/>
    </font>
    <font>
      <b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color theme="1"/>
      <name val="Cambria"/>
      <family val="1"/>
      <charset val="163"/>
      <scheme val="major"/>
    </font>
    <font>
      <b/>
      <sz val="1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4"/>
      <name val="Cambria"/>
      <family val="1"/>
      <charset val="163"/>
      <scheme val="major"/>
    </font>
    <font>
      <b/>
      <sz val="11"/>
      <name val="Times New Roman"/>
      <family val="1"/>
    </font>
    <font>
      <b/>
      <sz val="10"/>
      <name val="Times New Roman"/>
      <family val="1"/>
      <charset val="163"/>
    </font>
    <font>
      <b/>
      <sz val="10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b/>
      <i/>
      <sz val="11"/>
      <name val="Times New Roman"/>
      <family val="1"/>
      <charset val="163"/>
    </font>
    <font>
      <b/>
      <i/>
      <sz val="10"/>
      <name val="Times New Roman"/>
      <family val="1"/>
      <charset val="163"/>
    </font>
    <font>
      <b/>
      <i/>
      <sz val="10"/>
      <name val="Times New Roman"/>
      <family val="1"/>
    </font>
    <font>
      <b/>
      <sz val="10"/>
      <name val=".VnTime"/>
      <family val="2"/>
    </font>
    <font>
      <sz val="10"/>
      <name val="Cambria"/>
      <family val="1"/>
      <charset val="163"/>
      <scheme val="major"/>
    </font>
    <font>
      <b/>
      <sz val="10"/>
      <name val="Cambria"/>
      <family val="1"/>
      <scheme val="major"/>
    </font>
    <font>
      <sz val="10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10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7" fillId="0" borderId="0" xfId="0" applyFont="1" applyAlignment="1"/>
    <xf numFmtId="0" fontId="7" fillId="0" borderId="0" xfId="0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/>
    </xf>
    <xf numFmtId="165" fontId="11" fillId="0" borderId="1" xfId="2" applyNumberFormat="1" applyFont="1" applyBorder="1"/>
    <xf numFmtId="165" fontId="11" fillId="0" borderId="1" xfId="2" applyNumberFormat="1" applyFont="1" applyBorder="1" applyAlignment="1">
      <alignment horizontal="justify" vertical="top" wrapText="1"/>
    </xf>
    <xf numFmtId="165" fontId="12" fillId="0" borderId="1" xfId="2" applyNumberFormat="1" applyFont="1" applyBorder="1"/>
    <xf numFmtId="165" fontId="14" fillId="0" borderId="1" xfId="2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165" fontId="13" fillId="0" borderId="1" xfId="2" applyNumberFormat="1" applyFont="1" applyBorder="1" applyAlignment="1">
      <alignment vertical="top" wrapText="1"/>
    </xf>
    <xf numFmtId="165" fontId="13" fillId="0" borderId="1" xfId="2" applyNumberFormat="1" applyFont="1" applyBorder="1"/>
    <xf numFmtId="165" fontId="15" fillId="0" borderId="1" xfId="2" applyNumberFormat="1" applyFont="1" applyBorder="1"/>
    <xf numFmtId="165" fontId="12" fillId="0" borderId="1" xfId="2" applyNumberFormat="1" applyFont="1" applyBorder="1" applyAlignment="1"/>
    <xf numFmtId="0" fontId="16" fillId="0" borderId="0" xfId="0" applyFont="1"/>
    <xf numFmtId="165" fontId="13" fillId="0" borderId="1" xfId="2" applyNumberFormat="1" applyFont="1" applyBorder="1" applyAlignment="1">
      <alignment horizontal="justify" vertical="top" wrapText="1"/>
    </xf>
    <xf numFmtId="165" fontId="1" fillId="0" borderId="0" xfId="0" applyNumberFormat="1" applyFont="1"/>
    <xf numFmtId="165" fontId="16" fillId="0" borderId="0" xfId="0" applyNumberFormat="1" applyFont="1"/>
    <xf numFmtId="165" fontId="13" fillId="0" borderId="1" xfId="2" applyNumberFormat="1" applyFont="1" applyBorder="1" applyAlignment="1">
      <alignment horizontal="center"/>
    </xf>
    <xf numFmtId="165" fontId="19" fillId="0" borderId="1" xfId="2" applyNumberFormat="1" applyFont="1" applyBorder="1" applyAlignment="1"/>
    <xf numFmtId="165" fontId="20" fillId="0" borderId="1" xfId="2" applyNumberFormat="1" applyFont="1" applyBorder="1"/>
    <xf numFmtId="165" fontId="21" fillId="0" borderId="1" xfId="2" applyNumberFormat="1" applyFont="1" applyBorder="1" applyAlignment="1"/>
    <xf numFmtId="165" fontId="22" fillId="0" borderId="1" xfId="2" applyNumberFormat="1" applyFont="1" applyBorder="1"/>
    <xf numFmtId="0" fontId="15" fillId="0" borderId="1" xfId="2" applyNumberFormat="1" applyFont="1" applyBorder="1"/>
    <xf numFmtId="165" fontId="23" fillId="2" borderId="0" xfId="2" applyNumberFormat="1" applyFont="1" applyFill="1"/>
    <xf numFmtId="0" fontId="24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0" xfId="0" applyFont="1"/>
    <xf numFmtId="0" fontId="17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0" xfId="0" applyFont="1"/>
    <xf numFmtId="165" fontId="29" fillId="2" borderId="0" xfId="2" applyNumberFormat="1" applyFont="1" applyFill="1"/>
    <xf numFmtId="165" fontId="3" fillId="0" borderId="0" xfId="0" applyNumberFormat="1" applyFont="1"/>
    <xf numFmtId="165" fontId="4" fillId="0" borderId="0" xfId="0" applyNumberFormat="1" applyFont="1"/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wrapText="1"/>
    </xf>
    <xf numFmtId="165" fontId="32" fillId="0" borderId="1" xfId="2" applyNumberFormat="1" applyFont="1" applyBorder="1"/>
    <xf numFmtId="0" fontId="33" fillId="0" borderId="1" xfId="0" applyFont="1" applyBorder="1" applyAlignment="1">
      <alignment horizontal="center"/>
    </xf>
    <xf numFmtId="0" fontId="31" fillId="0" borderId="1" xfId="0" quotePrefix="1" applyFont="1" applyBorder="1" applyAlignment="1">
      <alignment wrapText="1"/>
    </xf>
    <xf numFmtId="165" fontId="32" fillId="0" borderId="1" xfId="2" applyNumberFormat="1" applyFont="1" applyBorder="1" applyAlignment="1">
      <alignment horizontal="right" vertical="top" wrapText="1"/>
    </xf>
    <xf numFmtId="0" fontId="34" fillId="0" borderId="1" xfId="0" applyFont="1" applyBorder="1" applyAlignment="1">
      <alignment horizontal="center"/>
    </xf>
    <xf numFmtId="0" fontId="35" fillId="0" borderId="1" xfId="0" applyFont="1" applyBorder="1" applyAlignment="1">
      <alignment wrapText="1"/>
    </xf>
    <xf numFmtId="165" fontId="35" fillId="0" borderId="1" xfId="2" applyNumberFormat="1" applyFont="1" applyBorder="1"/>
    <xf numFmtId="0" fontId="34" fillId="0" borderId="1" xfId="0" applyFont="1" applyBorder="1" applyAlignment="1">
      <alignment horizontal="center" wrapText="1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wrapText="1"/>
    </xf>
    <xf numFmtId="165" fontId="38" fillId="0" borderId="1" xfId="2" applyNumberFormat="1" applyFont="1" applyBorder="1"/>
    <xf numFmtId="165" fontId="39" fillId="0" borderId="1" xfId="2" applyNumberFormat="1" applyFont="1" applyBorder="1" applyAlignment="1"/>
    <xf numFmtId="165" fontId="40" fillId="0" borderId="1" xfId="2" applyNumberFormat="1" applyFont="1" applyBorder="1" applyAlignment="1"/>
    <xf numFmtId="165" fontId="40" fillId="0" borderId="1" xfId="2" applyNumberFormat="1" applyFont="1" applyBorder="1"/>
    <xf numFmtId="165" fontId="41" fillId="0" borderId="1" xfId="2" applyNumberFormat="1" applyFont="1" applyBorder="1" applyAlignment="1"/>
    <xf numFmtId="0" fontId="1" fillId="0" borderId="1" xfId="0" applyFont="1" applyBorder="1"/>
    <xf numFmtId="165" fontId="15" fillId="0" borderId="1" xfId="2" applyNumberFormat="1" applyFont="1" applyBorder="1" applyAlignment="1"/>
    <xf numFmtId="165" fontId="42" fillId="0" borderId="1" xfId="2" applyNumberFormat="1" applyFont="1" applyBorder="1" applyAlignment="1"/>
    <xf numFmtId="165" fontId="32" fillId="0" borderId="1" xfId="2" applyNumberFormat="1" applyFont="1" applyBorder="1" applyAlignment="1"/>
    <xf numFmtId="165" fontId="13" fillId="0" borderId="1" xfId="2" applyNumberFormat="1" applyFont="1" applyBorder="1" applyAlignment="1"/>
    <xf numFmtId="0" fontId="15" fillId="0" borderId="1" xfId="0" applyFont="1" applyBorder="1"/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6" fontId="11" fillId="0" borderId="1" xfId="2" applyNumberFormat="1" applyFont="1" applyBorder="1"/>
    <xf numFmtId="164" fontId="11" fillId="0" borderId="1" xfId="2" applyNumberFormat="1" applyFont="1" applyBorder="1"/>
    <xf numFmtId="166" fontId="1" fillId="0" borderId="1" xfId="0" applyNumberFormat="1" applyFont="1" applyBorder="1"/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431;&#416;NG%20K&#7870;%20TO&#193;N%20BI&#202;N%20GIANG/N&#259;m%202023/Q&#272;%20giao%20ch&#7881;%20ti&#234;u%20KTXH%202023/QT-M&#7851;u%20bi&#7875;u%20theo%20TT61%202023%20m&#7899;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1"/>
      <sheetName val="6 tháng cuối năm 2021"/>
      <sheetName val="Công khai DT"/>
      <sheetName val="Công khai Q1"/>
      <sheetName val="Công khai Q2"/>
      <sheetName val="Công khai 6 tháng đầu"/>
      <sheetName val="Công khai quý III"/>
      <sheetName val="B3-6 tháng"/>
      <sheetName val="Quỹ III2021"/>
      <sheetName val="B3- quý 3"/>
      <sheetName val="B3- quý 4-2022"/>
      <sheetName val="Bieu 4"/>
      <sheetName val="Bieu 4 6 t cuối"/>
      <sheetName val="Bieu 5"/>
      <sheetName val="Bieu 6"/>
      <sheetName val="Bieu 7"/>
      <sheetName val="Bieu 8"/>
      <sheetName val="Bieu 9"/>
      <sheetName val="Bieu 10"/>
    </sheetNames>
    <sheetDataSet>
      <sheetData sheetId="0"/>
      <sheetData sheetId="1"/>
      <sheetData sheetId="2"/>
      <sheetData sheetId="3">
        <row r="10">
          <cell r="D10">
            <v>965345000</v>
          </cell>
        </row>
      </sheetData>
      <sheetData sheetId="4">
        <row r="10">
          <cell r="D10">
            <v>775922000</v>
          </cell>
        </row>
        <row r="35">
          <cell r="D35">
            <v>6530000</v>
          </cell>
        </row>
        <row r="37">
          <cell r="D37">
            <v>6530000</v>
          </cell>
        </row>
        <row r="41">
          <cell r="D41">
            <v>0</v>
          </cell>
        </row>
        <row r="50">
          <cell r="D50">
            <v>7550000</v>
          </cell>
        </row>
        <row r="52">
          <cell r="D52">
            <v>7550000</v>
          </cell>
        </row>
        <row r="53">
          <cell r="D53">
            <v>9810000</v>
          </cell>
        </row>
        <row r="55">
          <cell r="D55">
            <v>9810000</v>
          </cell>
        </row>
        <row r="56">
          <cell r="D5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3"/>
  <sheetViews>
    <sheetView tabSelected="1" workbookViewId="0">
      <pane ySplit="8" topLeftCell="A9" activePane="bottomLeft" state="frozen"/>
      <selection pane="bottomLeft" activeCell="G21" sqref="G21"/>
    </sheetView>
  </sheetViews>
  <sheetFormatPr defaultColWidth="9" defaultRowHeight="18" x14ac:dyDescent="0.25"/>
  <cols>
    <col min="1" max="1" width="4.42578125" style="34" customWidth="1"/>
    <col min="2" max="2" width="38.5703125" style="42" customWidth="1"/>
    <col min="3" max="3" width="15.85546875" style="1" customWidth="1"/>
    <col min="4" max="4" width="15.7109375" style="1" customWidth="1"/>
    <col min="5" max="6" width="12" style="1" customWidth="1"/>
    <col min="7" max="7" width="16" style="1" bestFit="1" customWidth="1"/>
    <col min="8" max="8" width="15.7109375" style="1" bestFit="1" customWidth="1"/>
    <col min="9" max="9" width="22.42578125" style="31" bestFit="1" customWidth="1"/>
    <col min="10" max="11" width="9" style="1"/>
    <col min="12" max="12" width="25.85546875" style="1" customWidth="1"/>
    <col min="13" max="19" width="9" style="1"/>
    <col min="20" max="20" width="18.5703125" style="1" bestFit="1" customWidth="1"/>
    <col min="21" max="16384" width="9" style="1"/>
  </cols>
  <sheetData>
    <row r="1" spans="1:20" ht="21.75" customHeight="1" x14ac:dyDescent="0.25">
      <c r="A1" s="79" t="s">
        <v>40</v>
      </c>
      <c r="B1" s="79"/>
      <c r="C1" s="79"/>
      <c r="D1" s="79"/>
      <c r="E1" s="79"/>
      <c r="F1" s="79"/>
      <c r="G1" s="4"/>
      <c r="H1" s="4"/>
    </row>
    <row r="2" spans="1:20" x14ac:dyDescent="0.25">
      <c r="A2" s="80" t="s">
        <v>53</v>
      </c>
      <c r="B2" s="80"/>
      <c r="C2" s="15"/>
      <c r="D2" s="4"/>
      <c r="E2" s="81"/>
      <c r="F2" s="81"/>
      <c r="G2" s="2"/>
      <c r="H2" s="2"/>
    </row>
    <row r="3" spans="1:20" x14ac:dyDescent="0.25">
      <c r="A3" s="80" t="s">
        <v>42</v>
      </c>
      <c r="B3" s="80"/>
      <c r="C3" s="9"/>
      <c r="D3" s="4"/>
      <c r="E3" s="4"/>
      <c r="F3" s="9"/>
      <c r="G3" s="2"/>
      <c r="H3" s="2"/>
      <c r="T3" s="23"/>
    </row>
    <row r="4" spans="1:20" x14ac:dyDescent="0.25">
      <c r="A4" s="81" t="s">
        <v>67</v>
      </c>
      <c r="B4" s="81"/>
      <c r="C4" s="81"/>
      <c r="D4" s="81"/>
      <c r="E4" s="81"/>
      <c r="F4" s="81"/>
      <c r="G4" s="2"/>
      <c r="H4" s="2"/>
    </row>
    <row r="5" spans="1:20" x14ac:dyDescent="0.25">
      <c r="A5" s="69" t="s">
        <v>68</v>
      </c>
      <c r="B5" s="70"/>
      <c r="C5" s="70"/>
      <c r="D5" s="70"/>
      <c r="E5" s="70"/>
      <c r="F5" s="70"/>
      <c r="G5" s="8"/>
      <c r="H5" s="2"/>
    </row>
    <row r="6" spans="1:20" x14ac:dyDescent="0.25">
      <c r="A6" s="33"/>
      <c r="B6" s="38"/>
      <c r="C6" s="10"/>
      <c r="D6" s="78" t="s">
        <v>41</v>
      </c>
      <c r="E6" s="78"/>
      <c r="F6" s="78"/>
      <c r="G6" s="10"/>
      <c r="H6" s="2"/>
    </row>
    <row r="7" spans="1:20" ht="21.75" customHeight="1" x14ac:dyDescent="0.25">
      <c r="A7" s="71" t="s">
        <v>3</v>
      </c>
      <c r="B7" s="73" t="s">
        <v>2</v>
      </c>
      <c r="C7" s="71" t="s">
        <v>69</v>
      </c>
      <c r="D7" s="71" t="s">
        <v>70</v>
      </c>
      <c r="E7" s="76" t="s">
        <v>6</v>
      </c>
      <c r="F7" s="77"/>
      <c r="G7" s="2"/>
      <c r="H7" s="2"/>
    </row>
    <row r="8" spans="1:20" ht="62.25" customHeight="1" x14ac:dyDescent="0.25">
      <c r="A8" s="72"/>
      <c r="B8" s="74"/>
      <c r="C8" s="75"/>
      <c r="D8" s="75"/>
      <c r="E8" s="32" t="s">
        <v>7</v>
      </c>
      <c r="F8" s="32" t="s">
        <v>8</v>
      </c>
      <c r="G8" s="2"/>
      <c r="H8" s="2"/>
      <c r="I8" s="31" t="s">
        <v>65</v>
      </c>
    </row>
    <row r="9" spans="1:20" x14ac:dyDescent="0.25">
      <c r="A9" s="35" t="s">
        <v>0</v>
      </c>
      <c r="B9" s="39" t="s">
        <v>9</v>
      </c>
      <c r="C9" s="14">
        <f>+C10+C15</f>
        <v>4701342400</v>
      </c>
      <c r="D9" s="25">
        <f>+D10+D15</f>
        <v>5122346186</v>
      </c>
      <c r="E9" s="82">
        <f t="shared" ref="E9:E51" si="0">D9/C9*100</f>
        <v>108.95496966993939</v>
      </c>
      <c r="F9" s="14"/>
      <c r="G9" s="45"/>
      <c r="H9" s="2"/>
      <c r="I9" s="31">
        <v>1741267000</v>
      </c>
    </row>
    <row r="10" spans="1:20" x14ac:dyDescent="0.25">
      <c r="A10" s="36">
        <v>1</v>
      </c>
      <c r="B10" s="40" t="s">
        <v>45</v>
      </c>
      <c r="C10" s="17">
        <f>+C11+C12+C13+C14</f>
        <v>1134342400</v>
      </c>
      <c r="D10" s="17">
        <f>+D11+D12+D13+D14</f>
        <v>85991334</v>
      </c>
      <c r="E10" s="83">
        <f t="shared" si="0"/>
        <v>7.5807211297047523</v>
      </c>
      <c r="F10" s="14"/>
      <c r="G10" s="2"/>
      <c r="H10" s="2"/>
      <c r="I10" s="31">
        <v>157267000</v>
      </c>
    </row>
    <row r="11" spans="1:20" x14ac:dyDescent="0.25">
      <c r="A11" s="36" t="s">
        <v>10</v>
      </c>
      <c r="B11" s="41" t="s">
        <v>46</v>
      </c>
      <c r="C11" s="12">
        <v>94000000</v>
      </c>
      <c r="D11" s="11">
        <v>29765000</v>
      </c>
      <c r="E11" s="83">
        <f>D11/C11*100</f>
        <v>31.664893617021278</v>
      </c>
      <c r="F11" s="14"/>
      <c r="G11" s="2"/>
      <c r="H11" s="2"/>
      <c r="I11" s="31">
        <v>41382000</v>
      </c>
    </row>
    <row r="12" spans="1:20" x14ac:dyDescent="0.25">
      <c r="A12" s="36" t="s">
        <v>11</v>
      </c>
      <c r="B12" s="41" t="s">
        <v>43</v>
      </c>
      <c r="C12" s="19">
        <v>951000000</v>
      </c>
      <c r="D12" s="19">
        <v>4818193</v>
      </c>
      <c r="E12" s="83">
        <f t="shared" si="0"/>
        <v>0.50664490010515251</v>
      </c>
      <c r="F12" s="14"/>
      <c r="G12" s="5"/>
      <c r="H12" s="5"/>
      <c r="I12" s="31">
        <v>15792000</v>
      </c>
    </row>
    <row r="13" spans="1:20" x14ac:dyDescent="0.25">
      <c r="A13" s="36" t="s">
        <v>51</v>
      </c>
      <c r="B13" s="41" t="s">
        <v>54</v>
      </c>
      <c r="C13" s="19">
        <v>59342400</v>
      </c>
      <c r="D13" s="19">
        <v>48957434</v>
      </c>
      <c r="E13" s="83">
        <f t="shared" si="0"/>
        <v>82.499922483755299</v>
      </c>
      <c r="F13" s="14"/>
      <c r="G13" s="2"/>
      <c r="H13" s="2"/>
      <c r="I13" s="31">
        <v>59343000</v>
      </c>
    </row>
    <row r="14" spans="1:20" x14ac:dyDescent="0.25">
      <c r="A14" s="36">
        <v>1.4</v>
      </c>
      <c r="B14" s="41" t="s">
        <v>44</v>
      </c>
      <c r="C14" s="19">
        <v>30000000</v>
      </c>
      <c r="D14" s="19">
        <v>2450707</v>
      </c>
      <c r="E14" s="83">
        <f t="shared" si="0"/>
        <v>8.1690233333333335</v>
      </c>
      <c r="F14" s="14"/>
      <c r="G14" s="2"/>
      <c r="H14" s="2"/>
      <c r="I14" s="31">
        <v>40750000</v>
      </c>
    </row>
    <row r="15" spans="1:20" x14ac:dyDescent="0.25">
      <c r="A15" s="36">
        <v>2</v>
      </c>
      <c r="B15" s="40" t="s">
        <v>66</v>
      </c>
      <c r="C15" s="22">
        <f>+C16+C17+C19</f>
        <v>3567000000</v>
      </c>
      <c r="D15" s="22">
        <f>+D16+D17+D19</f>
        <v>5036354852</v>
      </c>
      <c r="E15" s="82">
        <f t="shared" si="0"/>
        <v>141.19301519484159</v>
      </c>
      <c r="F15" s="14"/>
      <c r="G15" s="2"/>
      <c r="H15" s="2"/>
      <c r="I15" s="31">
        <v>1584000000</v>
      </c>
    </row>
    <row r="16" spans="1:20" x14ac:dyDescent="0.25">
      <c r="A16" s="36" t="s">
        <v>12</v>
      </c>
      <c r="B16" s="41" t="s">
        <v>47</v>
      </c>
      <c r="C16" s="19">
        <v>37000000</v>
      </c>
      <c r="D16" s="19">
        <v>25250000</v>
      </c>
      <c r="E16" s="82">
        <f t="shared" si="0"/>
        <v>68.243243243243242</v>
      </c>
      <c r="F16" s="14"/>
      <c r="G16" s="2"/>
      <c r="H16" s="2"/>
      <c r="I16" s="31">
        <v>32000000</v>
      </c>
    </row>
    <row r="17" spans="1:12" x14ac:dyDescent="0.25">
      <c r="A17" s="36" t="s">
        <v>14</v>
      </c>
      <c r="B17" s="41" t="s">
        <v>48</v>
      </c>
      <c r="C17" s="19">
        <v>2300000000</v>
      </c>
      <c r="D17" s="19">
        <v>3286318317</v>
      </c>
      <c r="E17" s="82">
        <f t="shared" si="0"/>
        <v>142.88340508695651</v>
      </c>
      <c r="F17" s="19"/>
      <c r="G17" s="2"/>
      <c r="H17" s="2"/>
      <c r="I17" s="31">
        <v>1024000000</v>
      </c>
    </row>
    <row r="18" spans="1:12" x14ac:dyDescent="0.25">
      <c r="A18" s="36" t="s">
        <v>19</v>
      </c>
      <c r="B18" s="41" t="s">
        <v>49</v>
      </c>
      <c r="C18" s="19"/>
      <c r="D18" s="19"/>
      <c r="E18" s="82"/>
      <c r="F18" s="19"/>
      <c r="G18" s="2"/>
      <c r="H18" s="2"/>
      <c r="I18" s="31">
        <f>'[1]Công khai Q2'!D19</f>
        <v>0</v>
      </c>
    </row>
    <row r="19" spans="1:12" x14ac:dyDescent="0.25">
      <c r="A19" s="36" t="s">
        <v>52</v>
      </c>
      <c r="B19" s="41" t="s">
        <v>50</v>
      </c>
      <c r="C19" s="19">
        <v>1230000000</v>
      </c>
      <c r="D19" s="19">
        <v>1724786535</v>
      </c>
      <c r="E19" s="82">
        <f t="shared" si="0"/>
        <v>140.2265475609756</v>
      </c>
      <c r="F19" s="19"/>
      <c r="G19" s="2"/>
      <c r="H19" s="2"/>
      <c r="I19" s="31">
        <v>528000000</v>
      </c>
    </row>
    <row r="20" spans="1:12" x14ac:dyDescent="0.25">
      <c r="A20" s="46" t="s">
        <v>1</v>
      </c>
      <c r="B20" s="47" t="s">
        <v>60</v>
      </c>
      <c r="C20" s="48">
        <f>C21+C22</f>
        <v>10558045000</v>
      </c>
      <c r="D20" s="18">
        <f>+D21+D22</f>
        <v>3085382015</v>
      </c>
      <c r="E20" s="82">
        <f t="shared" si="0"/>
        <v>29.223042854998248</v>
      </c>
      <c r="F20" s="19"/>
      <c r="G20" s="45">
        <f>C20-D20</f>
        <v>7472662985</v>
      </c>
      <c r="H20" s="45"/>
      <c r="I20" s="31">
        <v>2904025323</v>
      </c>
    </row>
    <row r="21" spans="1:12" x14ac:dyDescent="0.25">
      <c r="A21" s="49"/>
      <c r="B21" s="50" t="s">
        <v>61</v>
      </c>
      <c r="C21" s="48"/>
      <c r="D21" s="18"/>
      <c r="E21" s="82"/>
      <c r="F21" s="30"/>
      <c r="G21" s="2"/>
      <c r="H21" s="2"/>
      <c r="I21" s="43">
        <f>'[1]Công khai Q2'!D22</f>
        <v>0</v>
      </c>
    </row>
    <row r="22" spans="1:12" s="21" customFormat="1" x14ac:dyDescent="0.25">
      <c r="A22" s="37"/>
      <c r="B22" s="47" t="s">
        <v>62</v>
      </c>
      <c r="C22" s="51">
        <f>C23+C43+C47+C51+C55+C59+C62+C65+C68+C71</f>
        <v>10558045000</v>
      </c>
      <c r="D22" s="51">
        <f>D23+D43+D47+D51+D55+D59+D62+D65+D68+D71</f>
        <v>3085382015</v>
      </c>
      <c r="E22" s="82">
        <f t="shared" si="0"/>
        <v>29.223042854998248</v>
      </c>
      <c r="F22" s="18"/>
      <c r="G22" s="16"/>
      <c r="H22" s="16"/>
      <c r="I22" s="31">
        <v>2904025323</v>
      </c>
      <c r="L22" s="24"/>
    </row>
    <row r="23" spans="1:12" s="21" customFormat="1" ht="28.5" customHeight="1" x14ac:dyDescent="0.25">
      <c r="A23" s="37">
        <v>1</v>
      </c>
      <c r="B23" s="47" t="s">
        <v>71</v>
      </c>
      <c r="C23" s="48">
        <f>+C24+C25+C26</f>
        <v>7983668000</v>
      </c>
      <c r="D23" s="48">
        <f>+D24+D25+D26</f>
        <v>2461171915</v>
      </c>
      <c r="E23" s="82">
        <f t="shared" si="0"/>
        <v>30.827583449111362</v>
      </c>
      <c r="F23" s="18"/>
      <c r="G23" s="16"/>
      <c r="H23" s="16"/>
      <c r="I23" s="31">
        <f>'[1]Công khai Q2'!D24</f>
        <v>0</v>
      </c>
    </row>
    <row r="24" spans="1:12" s="21" customFormat="1" ht="16.5" customHeight="1" x14ac:dyDescent="0.25">
      <c r="A24" s="52" t="s">
        <v>72</v>
      </c>
      <c r="B24" s="53" t="s">
        <v>73</v>
      </c>
      <c r="C24" s="54">
        <f>C28+C32+C36</f>
        <v>3866595000</v>
      </c>
      <c r="D24" s="54">
        <f>D28+D32+D36</f>
        <v>840188215</v>
      </c>
      <c r="E24" s="82">
        <f t="shared" si="0"/>
        <v>21.729408303688388</v>
      </c>
      <c r="F24" s="18"/>
      <c r="G24" s="44"/>
      <c r="H24" s="44"/>
      <c r="I24" s="31">
        <v>2904025323</v>
      </c>
      <c r="L24" s="24"/>
    </row>
    <row r="25" spans="1:12" x14ac:dyDescent="0.25">
      <c r="A25" s="55" t="s">
        <v>74</v>
      </c>
      <c r="B25" s="53" t="s">
        <v>75</v>
      </c>
      <c r="C25" s="54">
        <f>C29+C33+C37+C41</f>
        <v>4013865000</v>
      </c>
      <c r="D25" s="54">
        <f>D29+D33+D37+D41</f>
        <v>1620983700</v>
      </c>
      <c r="E25" s="82">
        <f t="shared" si="0"/>
        <v>40.38460934784802</v>
      </c>
      <c r="F25" s="18"/>
      <c r="G25" s="2"/>
      <c r="H25" s="2"/>
      <c r="I25" s="31">
        <v>2178342425</v>
      </c>
      <c r="L25" s="23"/>
    </row>
    <row r="26" spans="1:12" x14ac:dyDescent="0.25">
      <c r="A26" s="52" t="s">
        <v>76</v>
      </c>
      <c r="B26" s="53" t="s">
        <v>77</v>
      </c>
      <c r="C26" s="54">
        <f>C30+C34+C38</f>
        <v>103208000</v>
      </c>
      <c r="D26" s="54">
        <f>D30+D34+D38</f>
        <v>0</v>
      </c>
      <c r="E26" s="82">
        <f t="shared" ref="E26" si="1">D26/C26*100</f>
        <v>0</v>
      </c>
      <c r="F26" s="18"/>
      <c r="G26" s="2"/>
      <c r="H26" s="2"/>
      <c r="I26" s="31">
        <v>1335229925</v>
      </c>
    </row>
    <row r="27" spans="1:12" x14ac:dyDescent="0.25">
      <c r="A27" s="56" t="s">
        <v>10</v>
      </c>
      <c r="B27" s="57" t="s">
        <v>78</v>
      </c>
      <c r="C27" s="58">
        <f>+C28+C29+C30</f>
        <v>4329054000</v>
      </c>
      <c r="D27" s="58">
        <f>+D28+D29+D30</f>
        <v>1456934487</v>
      </c>
      <c r="E27" s="82">
        <f t="shared" si="0"/>
        <v>33.654800494519129</v>
      </c>
      <c r="F27" s="18"/>
      <c r="G27" s="2"/>
      <c r="H27" s="2"/>
      <c r="I27" s="31">
        <v>843112500</v>
      </c>
    </row>
    <row r="28" spans="1:12" x14ac:dyDescent="0.25">
      <c r="A28" s="52"/>
      <c r="B28" s="53" t="s">
        <v>73</v>
      </c>
      <c r="C28" s="29">
        <v>2736990000</v>
      </c>
      <c r="D28" s="11">
        <v>587877087</v>
      </c>
      <c r="E28" s="82">
        <f t="shared" si="0"/>
        <v>21.478963642541622</v>
      </c>
      <c r="F28" s="18"/>
      <c r="G28" s="2"/>
      <c r="H28" s="2"/>
    </row>
    <row r="29" spans="1:12" x14ac:dyDescent="0.25">
      <c r="A29" s="55"/>
      <c r="B29" s="53" t="s">
        <v>75</v>
      </c>
      <c r="C29" s="29">
        <v>1488856000</v>
      </c>
      <c r="D29" s="64">
        <v>869057400</v>
      </c>
      <c r="E29" s="82">
        <f t="shared" si="0"/>
        <v>58.37081625086644</v>
      </c>
      <c r="F29" s="18"/>
      <c r="G29" s="6"/>
      <c r="H29" s="3"/>
      <c r="I29" s="31">
        <v>167741280</v>
      </c>
    </row>
    <row r="30" spans="1:12" x14ac:dyDescent="0.25">
      <c r="A30" s="52"/>
      <c r="B30" s="53" t="s">
        <v>77</v>
      </c>
      <c r="C30" s="29">
        <v>103208000</v>
      </c>
      <c r="D30" s="20">
        <v>0</v>
      </c>
      <c r="E30" s="82"/>
      <c r="F30" s="18"/>
      <c r="G30" s="7"/>
      <c r="H30" s="2"/>
      <c r="I30" s="31">
        <f>'[1]Công khai Q2'!D30</f>
        <v>0</v>
      </c>
    </row>
    <row r="31" spans="1:12" x14ac:dyDescent="0.25">
      <c r="A31" s="56" t="s">
        <v>11</v>
      </c>
      <c r="B31" s="57" t="s">
        <v>79</v>
      </c>
      <c r="C31" s="58">
        <f>+C32+C33+C34</f>
        <v>1594407000</v>
      </c>
      <c r="D31" s="58">
        <f>+D32+D33+D34</f>
        <v>419278318</v>
      </c>
      <c r="E31" s="82">
        <f t="shared" si="0"/>
        <v>26.296818691839661</v>
      </c>
      <c r="F31" s="18"/>
      <c r="G31" s="2"/>
      <c r="H31" s="2"/>
      <c r="I31" s="31">
        <v>167741280</v>
      </c>
    </row>
    <row r="32" spans="1:12" x14ac:dyDescent="0.25">
      <c r="A32" s="52"/>
      <c r="B32" s="53" t="s">
        <v>73</v>
      </c>
      <c r="C32" s="29">
        <v>342283000</v>
      </c>
      <c r="D32" s="11">
        <v>77699918</v>
      </c>
      <c r="E32" s="82">
        <f t="shared" si="0"/>
        <v>22.700489945454493</v>
      </c>
      <c r="F32" s="18"/>
      <c r="G32" s="2"/>
      <c r="H32" s="2"/>
    </row>
    <row r="33" spans="1:9" x14ac:dyDescent="0.25">
      <c r="A33" s="55"/>
      <c r="B33" s="53" t="s">
        <v>75</v>
      </c>
      <c r="C33" s="29">
        <v>1252124000</v>
      </c>
      <c r="D33" s="19">
        <v>341578400</v>
      </c>
      <c r="E33" s="82">
        <f t="shared" si="0"/>
        <v>27.279917963396592</v>
      </c>
      <c r="F33" s="18"/>
      <c r="G33" s="2"/>
      <c r="H33" s="2"/>
      <c r="I33" s="31">
        <v>333849400</v>
      </c>
    </row>
    <row r="34" spans="1:9" x14ac:dyDescent="0.25">
      <c r="A34" s="52"/>
      <c r="B34" s="53" t="s">
        <v>77</v>
      </c>
      <c r="C34" s="29"/>
      <c r="D34" s="13">
        <v>0</v>
      </c>
      <c r="E34" s="82"/>
      <c r="F34" s="18"/>
      <c r="I34" s="31">
        <f>'[1]Công khai Q2'!D33</f>
        <v>0</v>
      </c>
    </row>
    <row r="35" spans="1:9" x14ac:dyDescent="0.25">
      <c r="A35" s="56" t="s">
        <v>51</v>
      </c>
      <c r="B35" s="57" t="s">
        <v>80</v>
      </c>
      <c r="C35" s="58">
        <f>+C36+C37+C38</f>
        <v>1878364000</v>
      </c>
      <c r="D35" s="58">
        <f>+D36+D37+D38</f>
        <v>555527810</v>
      </c>
      <c r="E35" s="82">
        <f t="shared" si="0"/>
        <v>29.575088215063751</v>
      </c>
      <c r="F35" s="18"/>
      <c r="I35" s="31">
        <v>333849400</v>
      </c>
    </row>
    <row r="36" spans="1:9" x14ac:dyDescent="0.25">
      <c r="A36" s="52"/>
      <c r="B36" s="53" t="s">
        <v>73</v>
      </c>
      <c r="C36" s="29">
        <v>787322000</v>
      </c>
      <c r="D36" s="20">
        <v>174611210</v>
      </c>
      <c r="E36" s="82">
        <f t="shared" si="0"/>
        <v>22.177864965033368</v>
      </c>
      <c r="F36" s="18"/>
    </row>
    <row r="37" spans="1:9" x14ac:dyDescent="0.25">
      <c r="A37" s="55"/>
      <c r="B37" s="53" t="s">
        <v>75</v>
      </c>
      <c r="C37" s="29">
        <v>1091042000</v>
      </c>
      <c r="D37" s="65">
        <v>380916600</v>
      </c>
      <c r="E37" s="82">
        <f t="shared" si="0"/>
        <v>34.913101420476941</v>
      </c>
      <c r="F37" s="18"/>
      <c r="I37" s="31">
        <f>'[1]Công khai Q2'!D35</f>
        <v>6530000</v>
      </c>
    </row>
    <row r="38" spans="1:9" x14ac:dyDescent="0.25">
      <c r="A38" s="52"/>
      <c r="B38" s="53" t="s">
        <v>77</v>
      </c>
      <c r="C38" s="29"/>
      <c r="D38" s="20"/>
      <c r="E38" s="82"/>
      <c r="F38" s="18"/>
    </row>
    <row r="39" spans="1:9" ht="27" x14ac:dyDescent="0.25">
      <c r="A39" s="56" t="s">
        <v>81</v>
      </c>
      <c r="B39" s="57" t="s">
        <v>82</v>
      </c>
      <c r="C39" s="58">
        <f>+C40+C41+C42</f>
        <v>181843000</v>
      </c>
      <c r="D39" s="58">
        <f>+D40+D41+D42</f>
        <v>29431300</v>
      </c>
      <c r="E39" s="82">
        <f t="shared" si="0"/>
        <v>16.185005746715571</v>
      </c>
      <c r="F39" s="18"/>
    </row>
    <row r="40" spans="1:9" x14ac:dyDescent="0.25">
      <c r="A40" s="52"/>
      <c r="B40" s="53" t="s">
        <v>73</v>
      </c>
      <c r="C40" s="29"/>
      <c r="D40" s="28"/>
      <c r="E40" s="82"/>
      <c r="F40" s="18"/>
      <c r="I40" s="31">
        <f>'[1]Công khai Q2'!D37</f>
        <v>6530000</v>
      </c>
    </row>
    <row r="41" spans="1:9" x14ac:dyDescent="0.25">
      <c r="A41" s="55"/>
      <c r="B41" s="53" t="s">
        <v>75</v>
      </c>
      <c r="C41" s="29">
        <v>181843000</v>
      </c>
      <c r="D41" s="28">
        <v>29431300</v>
      </c>
      <c r="E41" s="82">
        <f t="shared" si="0"/>
        <v>16.185005746715571</v>
      </c>
      <c r="F41" s="18"/>
      <c r="I41" s="31">
        <v>172729000</v>
      </c>
    </row>
    <row r="42" spans="1:9" x14ac:dyDescent="0.25">
      <c r="A42" s="52"/>
      <c r="B42" s="53" t="s">
        <v>77</v>
      </c>
      <c r="C42" s="29"/>
      <c r="D42" s="20"/>
      <c r="E42" s="82"/>
      <c r="F42" s="18"/>
      <c r="I42" s="31">
        <f>'[1]Công khai Q2'!D41</f>
        <v>0</v>
      </c>
    </row>
    <row r="43" spans="1:9" x14ac:dyDescent="0.25">
      <c r="A43" s="37">
        <v>2</v>
      </c>
      <c r="B43" s="47" t="s">
        <v>55</v>
      </c>
      <c r="C43" s="59">
        <f>+C45+C46</f>
        <v>516893000</v>
      </c>
      <c r="D43" s="66">
        <f>+D45+D46</f>
        <v>139800200</v>
      </c>
      <c r="E43" s="82">
        <f t="shared" si="0"/>
        <v>27.046255221099919</v>
      </c>
      <c r="F43" s="18"/>
      <c r="I43" s="31">
        <v>172729000</v>
      </c>
    </row>
    <row r="44" spans="1:9" x14ac:dyDescent="0.25">
      <c r="A44" s="52" t="s">
        <v>12</v>
      </c>
      <c r="B44" s="53" t="s">
        <v>15</v>
      </c>
      <c r="C44" s="60"/>
      <c r="D44" s="20"/>
      <c r="E44" s="82"/>
      <c r="F44" s="18"/>
      <c r="I44" s="31">
        <f>'[1]Công khai Q2'!D43</f>
        <v>0</v>
      </c>
    </row>
    <row r="45" spans="1:9" x14ac:dyDescent="0.25">
      <c r="A45" s="52" t="s">
        <v>14</v>
      </c>
      <c r="B45" s="53" t="s">
        <v>16</v>
      </c>
      <c r="C45" s="27">
        <v>516893000</v>
      </c>
      <c r="D45" s="64">
        <v>139800200</v>
      </c>
      <c r="E45" s="82">
        <f t="shared" si="0"/>
        <v>27.046255221099919</v>
      </c>
      <c r="F45" s="18"/>
      <c r="I45" s="31">
        <v>2668000</v>
      </c>
    </row>
    <row r="46" spans="1:9" x14ac:dyDescent="0.25">
      <c r="A46" s="52" t="s">
        <v>19</v>
      </c>
      <c r="B46" s="53" t="s">
        <v>57</v>
      </c>
      <c r="C46" s="54"/>
      <c r="D46" s="20"/>
      <c r="E46" s="82"/>
      <c r="F46" s="18"/>
      <c r="I46" s="31">
        <f>'[1]Công khai Q2'!D45</f>
        <v>0</v>
      </c>
    </row>
    <row r="47" spans="1:9" x14ac:dyDescent="0.25">
      <c r="A47" s="37">
        <v>3</v>
      </c>
      <c r="B47" s="47" t="s">
        <v>56</v>
      </c>
      <c r="C47" s="48">
        <f>+C49+C50</f>
        <v>1263234000</v>
      </c>
      <c r="D47" s="48">
        <f>+D49+D50</f>
        <v>232416400</v>
      </c>
      <c r="E47" s="82">
        <f t="shared" si="0"/>
        <v>18.39852315564654</v>
      </c>
      <c r="F47" s="18"/>
      <c r="I47" s="31">
        <v>2668000</v>
      </c>
    </row>
    <row r="48" spans="1:9" x14ac:dyDescent="0.25">
      <c r="A48" s="52" t="s">
        <v>17</v>
      </c>
      <c r="B48" s="53" t="s">
        <v>13</v>
      </c>
      <c r="C48" s="61"/>
      <c r="D48" s="26"/>
      <c r="E48" s="82"/>
      <c r="F48" s="18"/>
    </row>
    <row r="49" spans="1:9" x14ac:dyDescent="0.25">
      <c r="A49" s="52" t="s">
        <v>18</v>
      </c>
      <c r="B49" s="53" t="s">
        <v>20</v>
      </c>
      <c r="C49" s="28">
        <v>1263234000</v>
      </c>
      <c r="D49" s="20">
        <v>232416400</v>
      </c>
      <c r="E49" s="82">
        <f t="shared" si="0"/>
        <v>18.39852315564654</v>
      </c>
      <c r="F49" s="18"/>
    </row>
    <row r="50" spans="1:9" x14ac:dyDescent="0.25">
      <c r="A50" s="52" t="s">
        <v>58</v>
      </c>
      <c r="B50" s="53" t="s">
        <v>57</v>
      </c>
      <c r="C50" s="60"/>
      <c r="D50" s="20"/>
      <c r="E50" s="82"/>
      <c r="F50" s="18"/>
    </row>
    <row r="51" spans="1:9" x14ac:dyDescent="0.25">
      <c r="A51" s="37">
        <v>4</v>
      </c>
      <c r="B51" s="47" t="s">
        <v>21</v>
      </c>
      <c r="C51" s="62">
        <f>+C54+C53</f>
        <v>41220000</v>
      </c>
      <c r="D51" s="62">
        <f>+D54+D53</f>
        <v>12950000</v>
      </c>
      <c r="E51" s="82">
        <f t="shared" si="0"/>
        <v>31.416787967006311</v>
      </c>
      <c r="F51" s="18"/>
      <c r="I51" s="31">
        <v>24805218</v>
      </c>
    </row>
    <row r="52" spans="1:9" x14ac:dyDescent="0.25">
      <c r="A52" s="52" t="s">
        <v>22</v>
      </c>
      <c r="B52" s="53" t="s">
        <v>13</v>
      </c>
      <c r="C52" s="60"/>
      <c r="D52" s="20"/>
      <c r="E52" s="82"/>
      <c r="F52" s="18"/>
      <c r="I52" s="31">
        <f>'[1]Công khai Q2'!D48</f>
        <v>0</v>
      </c>
    </row>
    <row r="53" spans="1:9" x14ac:dyDescent="0.25">
      <c r="A53" s="52" t="s">
        <v>23</v>
      </c>
      <c r="B53" s="53" t="s">
        <v>64</v>
      </c>
      <c r="C53" s="60"/>
      <c r="D53" s="28"/>
      <c r="E53" s="82"/>
      <c r="F53" s="18"/>
      <c r="I53" s="31">
        <v>24805218</v>
      </c>
    </row>
    <row r="54" spans="1:9" x14ac:dyDescent="0.25">
      <c r="A54" s="52" t="s">
        <v>63</v>
      </c>
      <c r="B54" s="53" t="s">
        <v>20</v>
      </c>
      <c r="C54" s="28">
        <v>41220000</v>
      </c>
      <c r="D54" s="65">
        <v>12950000</v>
      </c>
      <c r="E54" s="82">
        <f t="shared" ref="E54:E55" si="2">D54/C54*100</f>
        <v>31.416787967006311</v>
      </c>
      <c r="F54" s="18"/>
      <c r="I54" s="31">
        <f>'[1]Công khai Q2'!D50</f>
        <v>7550000</v>
      </c>
    </row>
    <row r="55" spans="1:9" x14ac:dyDescent="0.25">
      <c r="A55" s="37">
        <v>5</v>
      </c>
      <c r="B55" s="47" t="s">
        <v>24</v>
      </c>
      <c r="C55" s="62">
        <f>+C57+C58</f>
        <v>514530000</v>
      </c>
      <c r="D55" s="66">
        <f>+D57+D58</f>
        <v>183480000</v>
      </c>
      <c r="E55" s="82">
        <f t="shared" si="2"/>
        <v>35.659728295726197</v>
      </c>
      <c r="F55" s="18"/>
      <c r="I55" s="31">
        <f>'[1]Công khai Q2'!D51</f>
        <v>0</v>
      </c>
    </row>
    <row r="56" spans="1:9" x14ac:dyDescent="0.25">
      <c r="A56" s="52" t="s">
        <v>25</v>
      </c>
      <c r="B56" s="53" t="s">
        <v>13</v>
      </c>
      <c r="C56" s="60"/>
      <c r="D56" s="28"/>
      <c r="E56" s="82"/>
      <c r="F56" s="18"/>
      <c r="I56" s="31">
        <f>'[1]Công khai Q2'!D52</f>
        <v>7550000</v>
      </c>
    </row>
    <row r="57" spans="1:9" x14ac:dyDescent="0.25">
      <c r="A57" s="52" t="s">
        <v>26</v>
      </c>
      <c r="B57" s="53" t="s">
        <v>20</v>
      </c>
      <c r="C57" s="28">
        <v>514530000</v>
      </c>
      <c r="D57" s="64">
        <v>183480000</v>
      </c>
      <c r="E57" s="82">
        <f t="shared" ref="E57" si="3">D57/C57*100</f>
        <v>35.659728295726197</v>
      </c>
      <c r="F57" s="18"/>
      <c r="I57" s="31">
        <f>'[1]Công khai Q2'!D53</f>
        <v>9810000</v>
      </c>
    </row>
    <row r="58" spans="1:9" x14ac:dyDescent="0.25">
      <c r="A58" s="52" t="s">
        <v>59</v>
      </c>
      <c r="B58" s="53" t="s">
        <v>57</v>
      </c>
      <c r="C58" s="60"/>
      <c r="D58" s="20"/>
      <c r="E58" s="82"/>
      <c r="F58" s="18"/>
      <c r="I58" s="31">
        <f>'[1]Công khai Q2'!D54</f>
        <v>0</v>
      </c>
    </row>
    <row r="59" spans="1:9" x14ac:dyDescent="0.25">
      <c r="A59" s="37">
        <v>6</v>
      </c>
      <c r="B59" s="47" t="s">
        <v>39</v>
      </c>
      <c r="C59" s="62">
        <f>+C61</f>
        <v>30960000</v>
      </c>
      <c r="D59" s="66">
        <f>+D61</f>
        <v>11900000</v>
      </c>
      <c r="E59" s="82">
        <f t="shared" ref="E59" si="4">D59/C59*100</f>
        <v>38.436692506459949</v>
      </c>
      <c r="F59" s="18"/>
      <c r="I59" s="31">
        <f>'[1]Công khai Q2'!D55</f>
        <v>9810000</v>
      </c>
    </row>
    <row r="60" spans="1:9" x14ac:dyDescent="0.25">
      <c r="A60" s="52" t="s">
        <v>27</v>
      </c>
      <c r="B60" s="53" t="s">
        <v>13</v>
      </c>
      <c r="C60" s="60"/>
      <c r="D60" s="67"/>
      <c r="E60" s="82"/>
      <c r="F60" s="18"/>
      <c r="I60" s="31">
        <f>'[1]Công khai Q2'!D56</f>
        <v>0</v>
      </c>
    </row>
    <row r="61" spans="1:9" x14ac:dyDescent="0.25">
      <c r="A61" s="52" t="s">
        <v>28</v>
      </c>
      <c r="B61" s="53" t="s">
        <v>20</v>
      </c>
      <c r="C61" s="28">
        <v>30960000</v>
      </c>
      <c r="D61" s="64">
        <v>11900000</v>
      </c>
      <c r="E61" s="82">
        <f t="shared" ref="E61:E62" si="5">D61/C61*100</f>
        <v>38.436692506459949</v>
      </c>
      <c r="F61" s="18"/>
      <c r="I61" s="31">
        <f>'[1]Công khai Q2'!D60</f>
        <v>0</v>
      </c>
    </row>
    <row r="62" spans="1:9" x14ac:dyDescent="0.25">
      <c r="A62" s="37">
        <v>7</v>
      </c>
      <c r="B62" s="47" t="s">
        <v>5</v>
      </c>
      <c r="C62" s="62">
        <f>+C64</f>
        <v>20610000</v>
      </c>
      <c r="D62" s="66">
        <f>+D64</f>
        <v>10800000</v>
      </c>
      <c r="E62" s="82">
        <f t="shared" si="5"/>
        <v>52.401746724890828</v>
      </c>
      <c r="F62" s="18"/>
      <c r="I62" s="31">
        <f>'[1]Công khai Q2'!D61</f>
        <v>0</v>
      </c>
    </row>
    <row r="63" spans="1:9" x14ac:dyDescent="0.25">
      <c r="A63" s="52" t="s">
        <v>29</v>
      </c>
      <c r="B63" s="53" t="s">
        <v>13</v>
      </c>
      <c r="C63" s="60"/>
      <c r="D63" s="68"/>
      <c r="E63" s="82"/>
      <c r="F63" s="18"/>
      <c r="I63" s="31">
        <f>'[1]Công khai Q2'!D62</f>
        <v>0</v>
      </c>
    </row>
    <row r="64" spans="1:9" x14ac:dyDescent="0.25">
      <c r="A64" s="52" t="s">
        <v>30</v>
      </c>
      <c r="B64" s="53" t="s">
        <v>20</v>
      </c>
      <c r="C64" s="28">
        <v>20610000</v>
      </c>
      <c r="D64" s="64">
        <v>10800000</v>
      </c>
      <c r="E64" s="82">
        <f t="shared" ref="E64:E65" si="6">D64/C64*100</f>
        <v>52.401746724890828</v>
      </c>
      <c r="F64" s="63"/>
      <c r="I64" s="31">
        <f>'[1]Công khai Q2'!D63</f>
        <v>0</v>
      </c>
    </row>
    <row r="65" spans="1:9" x14ac:dyDescent="0.25">
      <c r="A65" s="37">
        <v>8</v>
      </c>
      <c r="B65" s="47" t="s">
        <v>31</v>
      </c>
      <c r="C65" s="62">
        <f>+C67</f>
        <v>90360000</v>
      </c>
      <c r="D65" s="66">
        <f>+D67</f>
        <v>30663500</v>
      </c>
      <c r="E65" s="82">
        <f t="shared" si="6"/>
        <v>33.934816290393982</v>
      </c>
      <c r="F65" s="63"/>
      <c r="I65" s="31">
        <f>'[1]Công khai Q2'!D65</f>
        <v>0</v>
      </c>
    </row>
    <row r="66" spans="1:9" x14ac:dyDescent="0.25">
      <c r="A66" s="52" t="s">
        <v>32</v>
      </c>
      <c r="B66" s="53" t="s">
        <v>13</v>
      </c>
      <c r="C66" s="60"/>
      <c r="D66" s="63"/>
      <c r="E66" s="84"/>
      <c r="F66" s="63"/>
    </row>
    <row r="67" spans="1:9" x14ac:dyDescent="0.25">
      <c r="A67" s="52" t="s">
        <v>33</v>
      </c>
      <c r="B67" s="53" t="s">
        <v>20</v>
      </c>
      <c r="C67" s="28">
        <v>90360000</v>
      </c>
      <c r="D67" s="64">
        <v>30663500</v>
      </c>
      <c r="E67" s="82">
        <f t="shared" ref="E67" si="7">D67/C67*100</f>
        <v>33.934816290393982</v>
      </c>
      <c r="F67" s="63"/>
    </row>
    <row r="68" spans="1:9" ht="26.25" x14ac:dyDescent="0.25">
      <c r="A68" s="37">
        <v>9</v>
      </c>
      <c r="B68" s="47" t="s">
        <v>34</v>
      </c>
      <c r="C68" s="62">
        <f>+C70</f>
        <v>20610000</v>
      </c>
      <c r="D68" s="62">
        <f>+D70</f>
        <v>0</v>
      </c>
      <c r="E68" s="63"/>
      <c r="F68" s="63"/>
    </row>
    <row r="69" spans="1:9" x14ac:dyDescent="0.25">
      <c r="A69" s="52" t="s">
        <v>35</v>
      </c>
      <c r="B69" s="53" t="s">
        <v>13</v>
      </c>
      <c r="C69" s="60"/>
      <c r="D69" s="63"/>
      <c r="E69" s="63"/>
      <c r="F69" s="63"/>
    </row>
    <row r="70" spans="1:9" x14ac:dyDescent="0.25">
      <c r="A70" s="52" t="s">
        <v>36</v>
      </c>
      <c r="B70" s="53" t="s">
        <v>20</v>
      </c>
      <c r="C70" s="28">
        <v>20610000</v>
      </c>
      <c r="D70" s="63"/>
      <c r="E70" s="63"/>
      <c r="F70" s="63"/>
    </row>
    <row r="71" spans="1:9" x14ac:dyDescent="0.25">
      <c r="A71" s="37">
        <v>10</v>
      </c>
      <c r="B71" s="47" t="s">
        <v>4</v>
      </c>
      <c r="C71" s="62">
        <f>+C73</f>
        <v>75960000</v>
      </c>
      <c r="D71" s="66">
        <f>+D73</f>
        <v>2200000</v>
      </c>
      <c r="E71" s="82">
        <f t="shared" ref="E71" si="8">D71/C71*100</f>
        <v>2.8962611901000526</v>
      </c>
      <c r="F71" s="63"/>
    </row>
    <row r="72" spans="1:9" x14ac:dyDescent="0.25">
      <c r="A72" s="52" t="s">
        <v>37</v>
      </c>
      <c r="B72" s="53" t="s">
        <v>13</v>
      </c>
      <c r="C72" s="60"/>
      <c r="D72" s="63"/>
      <c r="E72" s="63"/>
      <c r="F72" s="63"/>
    </row>
    <row r="73" spans="1:9" x14ac:dyDescent="0.25">
      <c r="A73" s="52" t="s">
        <v>38</v>
      </c>
      <c r="B73" s="53" t="s">
        <v>20</v>
      </c>
      <c r="C73" s="28">
        <v>75960000</v>
      </c>
      <c r="D73" s="64">
        <v>2200000</v>
      </c>
      <c r="E73" s="82">
        <f t="shared" ref="E73" si="9">D73/C73*100</f>
        <v>2.8962611901000526</v>
      </c>
      <c r="F73" s="63"/>
    </row>
  </sheetData>
  <mergeCells count="12">
    <mergeCell ref="A1:F1"/>
    <mergeCell ref="A2:B2"/>
    <mergeCell ref="E2:F2"/>
    <mergeCell ref="A3:B3"/>
    <mergeCell ref="A4:F4"/>
    <mergeCell ref="A5:F5"/>
    <mergeCell ref="A7:A8"/>
    <mergeCell ref="B7:B8"/>
    <mergeCell ref="C7:C8"/>
    <mergeCell ref="E7:F7"/>
    <mergeCell ref="D7:D8"/>
    <mergeCell ref="D6:F6"/>
  </mergeCells>
  <pageMargins left="0.39370078740157483" right="0.19685039370078741" top="0.55118110236220474" bottom="0.3937007874015748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59EE4C-9619-46D8-8FE8-306FE19C126F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Công khai Q1-2025</vt:lpstr>
      <vt:lpstr>'Công khai Q1-2025'!Print_Titles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Administrator</cp:lastModifiedBy>
  <cp:lastPrinted>2024-07-13T09:17:08Z</cp:lastPrinted>
  <dcterms:created xsi:type="dcterms:W3CDTF">2016-10-14T10:52:32Z</dcterms:created>
  <dcterms:modified xsi:type="dcterms:W3CDTF">2025-04-21T04:08:31Z</dcterms:modified>
</cp:coreProperties>
</file>